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80" windowWidth="8580" windowHeight="40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Sheet1!$A:$F,Sheet1!$1:$1</definedName>
  </definedNames>
  <calcPr calcId="145621"/>
</workbook>
</file>

<file path=xl/calcChain.xml><?xml version="1.0" encoding="utf-8"?>
<calcChain xmlns="http://schemas.openxmlformats.org/spreadsheetml/2006/main">
  <c r="G7" i="1" l="1"/>
  <c r="G8" i="1" s="1"/>
  <c r="Q9" i="1"/>
  <c r="Q12" i="1"/>
  <c r="Q19" i="1"/>
  <c r="Q20" i="1" s="1"/>
  <c r="Q27" i="1"/>
  <c r="Q157" i="1"/>
  <c r="Q172" i="1"/>
  <c r="Q175" i="1"/>
  <c r="Q182" i="1"/>
  <c r="Q13" i="1" l="1"/>
  <c r="Q21" i="1" s="1"/>
  <c r="Q176" i="1"/>
  <c r="Q177" i="1" s="1"/>
  <c r="Q178" i="1" s="1"/>
  <c r="Q183" i="1" s="1"/>
  <c r="G79" i="1"/>
  <c r="G80" i="1" s="1"/>
  <c r="G72" i="1"/>
  <c r="G66" i="1"/>
  <c r="G55" i="1"/>
  <c r="G51" i="1"/>
  <c r="G44" i="1"/>
  <c r="G46" i="1" s="1"/>
  <c r="G39" i="1"/>
  <c r="G35" i="1"/>
  <c r="G28" i="1"/>
  <c r="G19" i="1"/>
  <c r="G15" i="1"/>
  <c r="G12" i="1"/>
  <c r="G20" i="1" l="1"/>
  <c r="G74" i="1"/>
  <c r="G30" i="1"/>
  <c r="G75" i="1" s="1"/>
  <c r="G81" i="1" s="1"/>
</calcChain>
</file>

<file path=xl/sharedStrings.xml><?xml version="1.0" encoding="utf-8"?>
<sst xmlns="http://schemas.openxmlformats.org/spreadsheetml/2006/main" count="264" uniqueCount="259">
  <si>
    <t>Jan 12</t>
  </si>
  <si>
    <t>Ordinary Income/Expense</t>
  </si>
  <si>
    <t>Income</t>
  </si>
  <si>
    <t>Conference Income 2011</t>
  </si>
  <si>
    <t>Ireland 2011</t>
  </si>
  <si>
    <t>Training</t>
  </si>
  <si>
    <t>Total Ireland 2011</t>
  </si>
  <si>
    <t>Total Conference Income 2011</t>
  </si>
  <si>
    <t>Conference Income 2012</t>
  </si>
  <si>
    <t>AppSec AsiaPac 2012</t>
  </si>
  <si>
    <t>Sponsorships</t>
  </si>
  <si>
    <t>Total AppSec AsiaPac 2012</t>
  </si>
  <si>
    <t>AppSec US 2012</t>
  </si>
  <si>
    <t>Total AppSec US 2012</t>
  </si>
  <si>
    <t>DC 2012</t>
  </si>
  <si>
    <t>Conference</t>
  </si>
  <si>
    <t>Total DC 2012</t>
  </si>
  <si>
    <t>Total Conference Income 2012</t>
  </si>
  <si>
    <t>Donated Services</t>
  </si>
  <si>
    <t>Donations</t>
  </si>
  <si>
    <t>Membership Income</t>
  </si>
  <si>
    <t>Individual Supporter</t>
  </si>
  <si>
    <t>Local Chapter Supporter</t>
  </si>
  <si>
    <t>Organization Supporter</t>
  </si>
  <si>
    <t>Membership Income - Other</t>
  </si>
  <si>
    <t>Total Membership Income</t>
  </si>
  <si>
    <t>Recovered Local Chapter Funds</t>
  </si>
  <si>
    <t>Total Income</t>
  </si>
  <si>
    <t>Expense</t>
  </si>
  <si>
    <t>Bank Service Charges</t>
  </si>
  <si>
    <t>Credit Card Fees</t>
  </si>
  <si>
    <t>Bank Service Charges - Other</t>
  </si>
  <si>
    <t>Total Bank Service Charges</t>
  </si>
  <si>
    <t>Board/Employee Travel</t>
  </si>
  <si>
    <t>Airfare</t>
  </si>
  <si>
    <t>Food</t>
  </si>
  <si>
    <t>Total Board/Employee Travel</t>
  </si>
  <si>
    <t>Committee Support</t>
  </si>
  <si>
    <t>Chapter Committee</t>
  </si>
  <si>
    <t>OWASP on the move</t>
  </si>
  <si>
    <t>Chapter Committee - Other</t>
  </si>
  <si>
    <t>Total Chapter Committee</t>
  </si>
  <si>
    <t>Conference Committee</t>
  </si>
  <si>
    <t>Total Committee Support</t>
  </si>
  <si>
    <t>Conferences 2011</t>
  </si>
  <si>
    <t>AppSec Asia 2011</t>
  </si>
  <si>
    <t>AppSec US 2011</t>
  </si>
  <si>
    <t>LASCON 2011</t>
  </si>
  <si>
    <t>Total Conferences 2011</t>
  </si>
  <si>
    <t>Conferences 2012</t>
  </si>
  <si>
    <t>AsiaPac 2012</t>
  </si>
  <si>
    <t>Total Conferences 2012</t>
  </si>
  <si>
    <t>Employee Benefits</t>
  </si>
  <si>
    <t>Internet Expenses</t>
  </si>
  <si>
    <t>Marketing and Communications</t>
  </si>
  <si>
    <t>Merchandise</t>
  </si>
  <si>
    <t>Office Supplies</t>
  </si>
  <si>
    <t>Payroll Expenses</t>
  </si>
  <si>
    <t>Employee Vacation</t>
  </si>
  <si>
    <t>Payroll - Salary</t>
  </si>
  <si>
    <t>Payroll Fees</t>
  </si>
  <si>
    <t>Payroll Taxes</t>
  </si>
  <si>
    <t>Total Payroll Expenses</t>
  </si>
  <si>
    <t>Phone Expenses</t>
  </si>
  <si>
    <t>Postage and Delivery</t>
  </si>
  <si>
    <t>Professional Fees</t>
  </si>
  <si>
    <t>Accounting</t>
  </si>
  <si>
    <t>Administrative Support</t>
  </si>
  <si>
    <t>Total Professional Fees</t>
  </si>
  <si>
    <t>Project Support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</si>
  <si>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</si>
  <si>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</si>
  <si>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</si>
  <si>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</si>
  <si>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</si>
  <si>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</si>
  <si>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</si>
  <si>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</si>
  <si>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Jan 31, 12</t>
  </si>
  <si>
    <t>ASSETS</t>
  </si>
  <si>
    <t>Current Assets</t>
  </si>
  <si>
    <t>Checking/Savings</t>
  </si>
  <si>
    <t>Citibank Checking</t>
  </si>
  <si>
    <t>Citibank Money Market</t>
  </si>
  <si>
    <t>Paypal</t>
  </si>
  <si>
    <t>Smith Barney Checking</t>
  </si>
  <si>
    <t>Total Checking/Savings</t>
  </si>
  <si>
    <t>Accounts Receivable</t>
  </si>
  <si>
    <t>Total Accounts Receivable</t>
  </si>
  <si>
    <t>Total Current Assets</t>
  </si>
  <si>
    <t>Fixed Assets</t>
  </si>
  <si>
    <t>Equipment</t>
  </si>
  <si>
    <t>OWASP.org</t>
  </si>
  <si>
    <t>Accumulated Dep - OWASP.org</t>
  </si>
  <si>
    <t>OWASP.org - Other</t>
  </si>
  <si>
    <t>Total OWASP.org</t>
  </si>
  <si>
    <t>Total Fixed Assets</t>
  </si>
  <si>
    <t>TOTAL ASSETS</t>
  </si>
  <si>
    <t>LIABILITIES &amp; EQUITY</t>
  </si>
  <si>
    <t>Liabilities</t>
  </si>
  <si>
    <t>Current Liabilities</t>
  </si>
  <si>
    <t>Credit Cards</t>
  </si>
  <si>
    <t>Chase Credit Card</t>
  </si>
  <si>
    <t>Total Credit Cards</t>
  </si>
  <si>
    <t>Other Current Liabilities</t>
  </si>
  <si>
    <t>Accrued Employee HSA Contrib</t>
  </si>
  <si>
    <t>Accrued Employee Medical Expens</t>
  </si>
  <si>
    <t>Accrued Employee Simple IRA Con</t>
  </si>
  <si>
    <t>Due to Local Chapters</t>
  </si>
  <si>
    <t>Due to Ahmedabad</t>
  </si>
  <si>
    <t>Due to Andalucia</t>
  </si>
  <si>
    <t>Due to Argentina</t>
  </si>
  <si>
    <t>Due to Atlanta</t>
  </si>
  <si>
    <t>Due to Austin</t>
  </si>
  <si>
    <t>Due to Austria</t>
  </si>
  <si>
    <t>Due to Bangalore</t>
  </si>
  <si>
    <t>Due to Bay Area</t>
  </si>
  <si>
    <t>Due to Belgium</t>
  </si>
  <si>
    <t>Due to Birmingham</t>
  </si>
  <si>
    <t>Due to Bolivia</t>
  </si>
  <si>
    <t>Due to Boston</t>
  </si>
  <si>
    <t>Due to Boulder</t>
  </si>
  <si>
    <t>Due to Brasilia</t>
  </si>
  <si>
    <t>Due to Brazil</t>
  </si>
  <si>
    <t>Due to Brisbane</t>
  </si>
  <si>
    <t>Due to Charlotte</t>
  </si>
  <si>
    <t>Due to Charlottesville</t>
  </si>
  <si>
    <t>Due to Chennai</t>
  </si>
  <si>
    <t>Due to Chicago</t>
  </si>
  <si>
    <t>Due to Chile</t>
  </si>
  <si>
    <t>Due to China</t>
  </si>
  <si>
    <t>Due to Cincinatti</t>
  </si>
  <si>
    <t>Due to Cleveland</t>
  </si>
  <si>
    <t>Due to Columbus</t>
  </si>
  <si>
    <t>Due to Costa Rica</t>
  </si>
  <si>
    <t>Due to Croatia</t>
  </si>
  <si>
    <t>Due to Dallas</t>
  </si>
  <si>
    <t>Due to Delhi</t>
  </si>
  <si>
    <t>Due to Denver</t>
  </si>
  <si>
    <t>Due to Dublin</t>
  </si>
  <si>
    <t>Due to Ecuador</t>
  </si>
  <si>
    <t>Due to Edmonton</t>
  </si>
  <si>
    <t>Due to France</t>
  </si>
  <si>
    <t>Due to Geneva</t>
  </si>
  <si>
    <t>Due to Germany</t>
  </si>
  <si>
    <t>Due to Goiania</t>
  </si>
  <si>
    <t>Due to Greece</t>
  </si>
  <si>
    <t>Due to Guatemala</t>
  </si>
  <si>
    <t>Due to Hawaii</t>
  </si>
  <si>
    <t>Due to Helsinki</t>
  </si>
  <si>
    <t>Due to Hong Kong</t>
  </si>
  <si>
    <t>Due to Houston</t>
  </si>
  <si>
    <t>Due to Huntsville</t>
  </si>
  <si>
    <t>Due to Hyderabad</t>
  </si>
  <si>
    <t>Due to Indianapolis</t>
  </si>
  <si>
    <t>Due to Indonesia</t>
  </si>
  <si>
    <t>Due to Israel</t>
  </si>
  <si>
    <t>Due to Italy</t>
  </si>
  <si>
    <t>Due to Kansas City</t>
  </si>
  <si>
    <t>Due to Leeds UK</t>
  </si>
  <si>
    <t>Due to Limerick</t>
  </si>
  <si>
    <t>Due to London</t>
  </si>
  <si>
    <t>Due to Long Island</t>
  </si>
  <si>
    <t>Due to Los Angeles</t>
  </si>
  <si>
    <t>Due to Louisville</t>
  </si>
  <si>
    <t>Due to Luxemberg</t>
  </si>
  <si>
    <t>Due to Malaysia</t>
  </si>
  <si>
    <t>Due to Manchester</t>
  </si>
  <si>
    <t>Due to Melbourne</t>
  </si>
  <si>
    <t>Due to Miami Mt Lauderdale</t>
  </si>
  <si>
    <t>Due to Milwaukee</t>
  </si>
  <si>
    <t>Due to Minneapolis St Paul</t>
  </si>
  <si>
    <t>Due to Montreal</t>
  </si>
  <si>
    <t>Due to Morocco</t>
  </si>
  <si>
    <t>Due to Mumbai</t>
  </si>
  <si>
    <t>Due to Nashville</t>
  </si>
  <si>
    <t>Due to Netherlands</t>
  </si>
  <si>
    <t>Due to New Zealand</t>
  </si>
  <si>
    <t>Due to Norway</t>
  </si>
  <si>
    <t>Due to NY/NJ Metro</t>
  </si>
  <si>
    <t>Due to Ohio</t>
  </si>
  <si>
    <t>Due to Omaha</t>
  </si>
  <si>
    <t>Due to Orange County</t>
  </si>
  <si>
    <t>Due to Orlando</t>
  </si>
  <si>
    <t>Due to Ottawa</t>
  </si>
  <si>
    <t>Due to Pakistan</t>
  </si>
  <si>
    <t>Due to Paraiba</t>
  </si>
  <si>
    <t>Due to Perth Australia</t>
  </si>
  <si>
    <t>Due to Peru</t>
  </si>
  <si>
    <t>Due to Philadelphia</t>
  </si>
  <si>
    <t>Due to Phoenix</t>
  </si>
  <si>
    <t>Due to Pittsburgh</t>
  </si>
  <si>
    <t>Due to Poland</t>
  </si>
  <si>
    <t>Due to Portland</t>
  </si>
  <si>
    <t>Due to Porto Alegre</t>
  </si>
  <si>
    <t>Due to Portugal</t>
  </si>
  <si>
    <t>Due to Puerto Rico</t>
  </si>
  <si>
    <t>Due to Quebec City</t>
  </si>
  <si>
    <t>Due to Riyadh</t>
  </si>
  <si>
    <t>Due to Rochester</t>
  </si>
  <si>
    <t>Due to Romania</t>
  </si>
  <si>
    <t>Due to Russia</t>
  </si>
  <si>
    <t>Due to Sacramento</t>
  </si>
  <si>
    <t>Due to Saint Louis</t>
  </si>
  <si>
    <t>Due to Salt Lake</t>
  </si>
  <si>
    <t>Due to San Antonio</t>
  </si>
  <si>
    <t>Due to San Diego</t>
  </si>
  <si>
    <t>Due to Sao Paulo</t>
  </si>
  <si>
    <t>Due to Saudi Arabia</t>
  </si>
  <si>
    <t>Due to Scotland</t>
  </si>
  <si>
    <t>Due to Seattle</t>
  </si>
  <si>
    <t>Due to Singapore</t>
  </si>
  <si>
    <t>Due to Slovakia</t>
  </si>
  <si>
    <t>Due to Slovenia</t>
  </si>
  <si>
    <t>Due to South Dakota</t>
  </si>
  <si>
    <t>Due to South Florida</t>
  </si>
  <si>
    <t>Due to South Korea</t>
  </si>
  <si>
    <t>Due to Spain</t>
  </si>
  <si>
    <t>Due to Suncoast</t>
  </si>
  <si>
    <t>Due to Sweden</t>
  </si>
  <si>
    <t>Due to Switzerland</t>
  </si>
  <si>
    <t>Due to Sydney</t>
  </si>
  <si>
    <t>Due to Tampa</t>
  </si>
  <si>
    <t>Due to Thailand</t>
  </si>
  <si>
    <t>Due to Toronto</t>
  </si>
  <si>
    <t>Due to Turkey</t>
  </si>
  <si>
    <t>Due to United Arab Emirates</t>
  </si>
  <si>
    <t>Due to Uruguay</t>
  </si>
  <si>
    <t>Due to Vancouver</t>
  </si>
  <si>
    <t>Due to Vermont</t>
  </si>
  <si>
    <t>Due to Virginia</t>
  </si>
  <si>
    <t>Due to Washington DC</t>
  </si>
  <si>
    <t>Due to Ypisilanti</t>
  </si>
  <si>
    <t>Total Due to Local Chapters</t>
  </si>
  <si>
    <t>Due to Projects</t>
  </si>
  <si>
    <t>Due to AppSec Tutorial Series</t>
  </si>
  <si>
    <t>Due to ASVS</t>
  </si>
  <si>
    <t>Due to China Project</t>
  </si>
  <si>
    <t>Due to dotnet</t>
  </si>
  <si>
    <t>Due to ESAPI</t>
  </si>
  <si>
    <t>Due to Live CD</t>
  </si>
  <si>
    <t>Due to Mobile Security</t>
  </si>
  <si>
    <t>Due to ModSecurity</t>
  </si>
  <si>
    <t>Due to OpenSamm</t>
  </si>
  <si>
    <t>Due to OWASP CTF</t>
  </si>
  <si>
    <t>Due to PodCast</t>
  </si>
  <si>
    <t>Due to Testing Guide</t>
  </si>
  <si>
    <t>Due to Zed Attack Proxy</t>
  </si>
  <si>
    <t>Total Due to Projects</t>
  </si>
  <si>
    <t>Payroll Liabilities</t>
  </si>
  <si>
    <t>Accrued Vacation Payable</t>
  </si>
  <si>
    <t>Total Payroll Liabilities</t>
  </si>
  <si>
    <t>Total Other Current Liabilities</t>
  </si>
  <si>
    <t>Total Current Liabilities</t>
  </si>
  <si>
    <t>Total Liabilities</t>
  </si>
  <si>
    <t>Equity</t>
  </si>
  <si>
    <t>Retained Earnings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</si>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</sst>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I15" sqref="I15"/>
    </sheetView>
  </sheetViews>
  <sheetFormatPr defaultRowHeight="14.5" x14ac:dyDescent="0.35"/>
  <cols>
    <col min="1" max="5" width="2.90625" style="12" customWidth="1"/>
    <col min="6" max="6" width="19.36328125" style="12" customWidth="1"/>
    <col min="7" max="7" width="7.26953125" style="13" bestFit="1" customWidth="1"/>
    <col min="11" max="15" width="2.90625" style="12" customWidth="1"/>
    <col min="16" max="16" width="23.26953125" style="12" customWidth="1"/>
    <col min="17" max="17" width="8.08984375" style="13" bestFit="1" customWidth="1"/>
  </cols>
  <sheetData>
    <row r="1" spans="1:17" s="11" customFormat="1" ht="15" thickBot="1" x14ac:dyDescent="0.4">
      <c r="A1" s="9"/>
      <c r="B1" s="9"/>
      <c r="C1" s="9"/>
      <c r="D1" s="9"/>
      <c r="E1" s="9"/>
      <c r="F1" s="9"/>
      <c r="G1" s="10" t="s">
        <v>0</v>
      </c>
      <c r="K1" s="9"/>
      <c r="L1" s="9"/>
      <c r="M1" s="9"/>
      <c r="N1" s="9"/>
      <c r="O1" s="9"/>
      <c r="P1" s="9"/>
      <c r="Q1" s="10" t="s">
        <v>78</v>
      </c>
    </row>
    <row r="2" spans="1:17" ht="15" thickTop="1" x14ac:dyDescent="0.35">
      <c r="A2" s="1"/>
      <c r="B2" s="1" t="s">
        <v>1</v>
      </c>
      <c r="C2" s="1"/>
      <c r="D2" s="1"/>
      <c r="E2" s="1"/>
      <c r="F2" s="1"/>
      <c r="G2" s="2"/>
      <c r="K2" s="1" t="s">
        <v>79</v>
      </c>
      <c r="L2" s="1"/>
      <c r="M2" s="1"/>
      <c r="N2" s="1"/>
      <c r="O2" s="1"/>
      <c r="P2" s="1"/>
      <c r="Q2" s="2"/>
    </row>
    <row r="3" spans="1:17" x14ac:dyDescent="0.35">
      <c r="A3" s="1"/>
      <c r="B3" s="1"/>
      <c r="C3" s="1" t="s">
        <v>2</v>
      </c>
      <c r="D3" s="1"/>
      <c r="E3" s="1"/>
      <c r="F3" s="1"/>
      <c r="G3" s="2"/>
      <c r="K3" s="1"/>
      <c r="L3" s="1" t="s">
        <v>80</v>
      </c>
      <c r="M3" s="1"/>
      <c r="N3" s="1"/>
      <c r="O3" s="1"/>
      <c r="P3" s="1"/>
      <c r="Q3" s="2"/>
    </row>
    <row r="4" spans="1:17" x14ac:dyDescent="0.35">
      <c r="A4" s="1"/>
      <c r="B4" s="1"/>
      <c r="C4" s="1"/>
      <c r="D4" s="1" t="s">
        <v>3</v>
      </c>
      <c r="E4" s="1"/>
      <c r="F4" s="1"/>
      <c r="G4" s="2"/>
      <c r="K4" s="1"/>
      <c r="L4" s="1"/>
      <c r="M4" s="1" t="s">
        <v>81</v>
      </c>
      <c r="N4" s="1"/>
      <c r="O4" s="1"/>
      <c r="P4" s="1"/>
      <c r="Q4" s="2"/>
    </row>
    <row r="5" spans="1:17" x14ac:dyDescent="0.35">
      <c r="A5" s="1"/>
      <c r="B5" s="1"/>
      <c r="C5" s="1"/>
      <c r="D5" s="1"/>
      <c r="E5" s="1" t="s">
        <v>4</v>
      </c>
      <c r="F5" s="1"/>
      <c r="G5" s="2"/>
      <c r="K5" s="1"/>
      <c r="L5" s="1"/>
      <c r="M5" s="1"/>
      <c r="N5" s="1" t="s">
        <v>82</v>
      </c>
      <c r="O5" s="1"/>
      <c r="P5" s="1"/>
      <c r="Q5" s="2">
        <v>70154.28</v>
      </c>
    </row>
    <row r="6" spans="1:17" ht="15" thickBot="1" x14ac:dyDescent="0.4">
      <c r="A6" s="1"/>
      <c r="B6" s="1"/>
      <c r="C6" s="1"/>
      <c r="D6" s="1"/>
      <c r="E6" s="1"/>
      <c r="F6" s="1" t="s">
        <v>5</v>
      </c>
      <c r="G6" s="3">
        <v>0</v>
      </c>
      <c r="K6" s="1"/>
      <c r="L6" s="1"/>
      <c r="M6" s="1"/>
      <c r="N6" s="1" t="s">
        <v>83</v>
      </c>
      <c r="O6" s="1"/>
      <c r="P6" s="1"/>
      <c r="Q6" s="2">
        <v>111893.06</v>
      </c>
    </row>
    <row r="7" spans="1:17" ht="15" thickBot="1" x14ac:dyDescent="0.4">
      <c r="A7" s="1"/>
      <c r="B7" s="1"/>
      <c r="C7" s="1"/>
      <c r="D7" s="1"/>
      <c r="E7" s="1" t="s">
        <v>6</v>
      </c>
      <c r="F7" s="1"/>
      <c r="G7" s="4">
        <f>ROUND(SUM(G5:G6),5)</f>
        <v>0</v>
      </c>
      <c r="K7" s="1"/>
      <c r="L7" s="1"/>
      <c r="M7" s="1"/>
      <c r="N7" s="1" t="s">
        <v>84</v>
      </c>
      <c r="O7" s="1"/>
      <c r="P7" s="1"/>
      <c r="Q7" s="2">
        <v>31033.72</v>
      </c>
    </row>
    <row r="8" spans="1:17" ht="29" customHeight="1" thickBot="1" x14ac:dyDescent="0.4">
      <c r="A8" s="1"/>
      <c r="B8" s="1"/>
      <c r="C8" s="1"/>
      <c r="D8" s="1" t="s">
        <v>7</v>
      </c>
      <c r="E8" s="1"/>
      <c r="F8" s="1"/>
      <c r="G8" s="2">
        <f>ROUND(G4+G7,5)</f>
        <v>0</v>
      </c>
      <c r="K8" s="1"/>
      <c r="L8" s="1"/>
      <c r="M8" s="1"/>
      <c r="N8" s="1" t="s">
        <v>85</v>
      </c>
      <c r="O8" s="1"/>
      <c r="P8" s="1"/>
      <c r="Q8" s="5">
        <v>77989.05</v>
      </c>
    </row>
    <row r="9" spans="1:17" ht="29" customHeight="1" x14ac:dyDescent="0.35">
      <c r="A9" s="1"/>
      <c r="B9" s="1"/>
      <c r="C9" s="1"/>
      <c r="D9" s="1" t="s">
        <v>8</v>
      </c>
      <c r="E9" s="1"/>
      <c r="F9" s="1"/>
      <c r="G9" s="2"/>
      <c r="K9" s="1"/>
      <c r="L9" s="1"/>
      <c r="M9" s="1" t="s">
        <v>86</v>
      </c>
      <c r="N9" s="1"/>
      <c r="O9" s="1"/>
      <c r="P9" s="1"/>
      <c r="Q9" s="2">
        <f>ROUND(SUM(Q4:Q8),5)</f>
        <v>291070.11</v>
      </c>
    </row>
    <row r="10" spans="1:17" x14ac:dyDescent="0.35">
      <c r="A10" s="1"/>
      <c r="B10" s="1"/>
      <c r="C10" s="1"/>
      <c r="D10" s="1"/>
      <c r="E10" s="1" t="s">
        <v>9</v>
      </c>
      <c r="F10" s="1"/>
      <c r="G10" s="2"/>
      <c r="K10" s="1"/>
      <c r="L10" s="1"/>
      <c r="M10" s="1" t="s">
        <v>87</v>
      </c>
      <c r="N10" s="1"/>
      <c r="O10" s="1"/>
      <c r="P10" s="1"/>
      <c r="Q10" s="2"/>
    </row>
    <row r="11" spans="1:17" ht="15" thickBot="1" x14ac:dyDescent="0.4">
      <c r="A11" s="1"/>
      <c r="B11" s="1"/>
      <c r="C11" s="1"/>
      <c r="D11" s="1"/>
      <c r="E11" s="1"/>
      <c r="F11" s="1" t="s">
        <v>10</v>
      </c>
      <c r="G11" s="5">
        <v>6000</v>
      </c>
      <c r="K11" s="1"/>
      <c r="L11" s="1"/>
      <c r="M11" s="1"/>
      <c r="N11" s="1" t="s">
        <v>87</v>
      </c>
      <c r="O11" s="1"/>
      <c r="P11" s="1"/>
      <c r="Q11" s="3">
        <v>56299.62</v>
      </c>
    </row>
    <row r="12" spans="1:17" ht="15" thickBot="1" x14ac:dyDescent="0.4">
      <c r="A12" s="1"/>
      <c r="B12" s="1"/>
      <c r="C12" s="1"/>
      <c r="D12" s="1"/>
      <c r="E12" s="1" t="s">
        <v>11</v>
      </c>
      <c r="F12" s="1"/>
      <c r="G12" s="2">
        <f>ROUND(SUM(G10:G11),5)</f>
        <v>6000</v>
      </c>
      <c r="K12" s="1"/>
      <c r="L12" s="1"/>
      <c r="M12" s="1" t="s">
        <v>88</v>
      </c>
      <c r="N12" s="1"/>
      <c r="O12" s="1"/>
      <c r="P12" s="1"/>
      <c r="Q12" s="4">
        <f>ROUND(SUM(Q10:Q11),5)</f>
        <v>56299.62</v>
      </c>
    </row>
    <row r="13" spans="1:17" ht="29" customHeight="1" x14ac:dyDescent="0.35">
      <c r="A13" s="1"/>
      <c r="B13" s="1"/>
      <c r="C13" s="1"/>
      <c r="D13" s="1"/>
      <c r="E13" s="1" t="s">
        <v>12</v>
      </c>
      <c r="F13" s="1"/>
      <c r="G13" s="2"/>
      <c r="K13" s="1"/>
      <c r="L13" s="1" t="s">
        <v>89</v>
      </c>
      <c r="M13" s="1"/>
      <c r="N13" s="1"/>
      <c r="O13" s="1"/>
      <c r="P13" s="1"/>
      <c r="Q13" s="2">
        <f>ROUND(Q3+Q9+Q12,5)</f>
        <v>347369.73</v>
      </c>
    </row>
    <row r="14" spans="1:17" ht="15" thickBot="1" x14ac:dyDescent="0.4">
      <c r="A14" s="1"/>
      <c r="B14" s="1"/>
      <c r="C14" s="1"/>
      <c r="D14" s="1"/>
      <c r="E14" s="1"/>
      <c r="F14" s="1" t="s">
        <v>10</v>
      </c>
      <c r="G14" s="5">
        <v>6000</v>
      </c>
      <c r="K14" s="1"/>
      <c r="L14" s="1" t="s">
        <v>90</v>
      </c>
      <c r="M14" s="1"/>
      <c r="N14" s="1"/>
      <c r="O14" s="1"/>
      <c r="P14" s="1"/>
      <c r="Q14" s="2"/>
    </row>
    <row r="15" spans="1:17" x14ac:dyDescent="0.35">
      <c r="A15" s="1"/>
      <c r="B15" s="1"/>
      <c r="C15" s="1"/>
      <c r="D15" s="1"/>
      <c r="E15" s="1" t="s">
        <v>13</v>
      </c>
      <c r="F15" s="1"/>
      <c r="G15" s="2">
        <f>ROUND(SUM(G13:G14),5)</f>
        <v>6000</v>
      </c>
      <c r="K15" s="1"/>
      <c r="L15" s="1"/>
      <c r="M15" s="1" t="s">
        <v>91</v>
      </c>
      <c r="N15" s="1"/>
      <c r="O15" s="1"/>
      <c r="P15" s="1"/>
      <c r="Q15" s="2">
        <v>17506.009999999998</v>
      </c>
    </row>
    <row r="16" spans="1:17" ht="29" customHeight="1" x14ac:dyDescent="0.35">
      <c r="A16" s="1"/>
      <c r="B16" s="1"/>
      <c r="C16" s="1"/>
      <c r="D16" s="1"/>
      <c r="E16" s="1" t="s">
        <v>14</v>
      </c>
      <c r="F16" s="1"/>
      <c r="G16" s="2"/>
      <c r="K16" s="1"/>
      <c r="L16" s="1"/>
      <c r="M16" s="1" t="s">
        <v>92</v>
      </c>
      <c r="N16" s="1"/>
      <c r="O16" s="1"/>
      <c r="P16" s="1"/>
      <c r="Q16" s="2"/>
    </row>
    <row r="17" spans="1:17" x14ac:dyDescent="0.35">
      <c r="A17" s="1"/>
      <c r="B17" s="1"/>
      <c r="C17" s="1"/>
      <c r="D17" s="1"/>
      <c r="E17" s="1"/>
      <c r="F17" s="1" t="s">
        <v>15</v>
      </c>
      <c r="G17" s="2">
        <v>1146.25</v>
      </c>
      <c r="K17" s="1"/>
      <c r="L17" s="1"/>
      <c r="M17" s="1"/>
      <c r="N17" s="1" t="s">
        <v>93</v>
      </c>
      <c r="O17" s="1"/>
      <c r="P17" s="1"/>
      <c r="Q17" s="2">
        <v>-30000</v>
      </c>
    </row>
    <row r="18" spans="1:17" ht="15" thickBot="1" x14ac:dyDescent="0.4">
      <c r="A18" s="1"/>
      <c r="B18" s="1"/>
      <c r="C18" s="1"/>
      <c r="D18" s="1"/>
      <c r="E18" s="1"/>
      <c r="F18" s="1" t="s">
        <v>10</v>
      </c>
      <c r="G18" s="3">
        <v>14975.41</v>
      </c>
      <c r="K18" s="1"/>
      <c r="L18" s="1"/>
      <c r="M18" s="1"/>
      <c r="N18" s="1" t="s">
        <v>94</v>
      </c>
      <c r="O18" s="1"/>
      <c r="P18" s="1"/>
      <c r="Q18" s="3">
        <v>30000</v>
      </c>
    </row>
    <row r="19" spans="1:17" ht="15" thickBot="1" x14ac:dyDescent="0.4">
      <c r="A19" s="1"/>
      <c r="B19" s="1"/>
      <c r="C19" s="1"/>
      <c r="D19" s="1"/>
      <c r="E19" s="1" t="s">
        <v>16</v>
      </c>
      <c r="F19" s="1"/>
      <c r="G19" s="4">
        <f>ROUND(SUM(G16:G18),5)</f>
        <v>16121.66</v>
      </c>
      <c r="K19" s="1"/>
      <c r="L19" s="1"/>
      <c r="M19" s="1" t="s">
        <v>95</v>
      </c>
      <c r="N19" s="1"/>
      <c r="O19" s="1"/>
      <c r="P19" s="1"/>
      <c r="Q19" s="6">
        <f>ROUND(SUM(Q16:Q18),5)</f>
        <v>0</v>
      </c>
    </row>
    <row r="20" spans="1:17" ht="29" customHeight="1" thickBot="1" x14ac:dyDescent="0.4">
      <c r="A20" s="1"/>
      <c r="B20" s="1"/>
      <c r="C20" s="1"/>
      <c r="D20" s="1" t="s">
        <v>17</v>
      </c>
      <c r="E20" s="1"/>
      <c r="F20" s="1"/>
      <c r="G20" s="2">
        <f>ROUND(G9+G12+G15+G19,5)</f>
        <v>28121.66</v>
      </c>
      <c r="K20" s="1"/>
      <c r="L20" s="1" t="s">
        <v>96</v>
      </c>
      <c r="M20" s="1"/>
      <c r="N20" s="1"/>
      <c r="O20" s="1"/>
      <c r="P20" s="1"/>
      <c r="Q20" s="6">
        <f>ROUND(SUM(Q14:Q15)+Q19,5)</f>
        <v>17506.009999999998</v>
      </c>
    </row>
    <row r="21" spans="1:17" ht="29" customHeight="1" thickBot="1" x14ac:dyDescent="0.4">
      <c r="A21" s="1"/>
      <c r="B21" s="1"/>
      <c r="C21" s="1"/>
      <c r="D21" s="1" t="s">
        <v>18</v>
      </c>
      <c r="E21" s="1"/>
      <c r="F21" s="1"/>
      <c r="G21" s="2">
        <v>30963.16</v>
      </c>
      <c r="K21" s="1" t="s">
        <v>97</v>
      </c>
      <c r="L21" s="1"/>
      <c r="M21" s="1"/>
      <c r="N21" s="1"/>
      <c r="O21" s="1"/>
      <c r="P21" s="1"/>
      <c r="Q21" s="7">
        <f>ROUND(Q2+Q13+Q20,5)</f>
        <v>364875.74</v>
      </c>
    </row>
    <row r="22" spans="1:17" ht="15" thickTop="1" x14ac:dyDescent="0.35">
      <c r="A22" s="1"/>
      <c r="B22" s="1"/>
      <c r="C22" s="1"/>
      <c r="D22" s="1" t="s">
        <v>19</v>
      </c>
      <c r="E22" s="1"/>
      <c r="F22" s="1"/>
      <c r="G22" s="2">
        <v>82.59</v>
      </c>
      <c r="K22" s="1" t="s">
        <v>98</v>
      </c>
      <c r="L22" s="1"/>
      <c r="M22" s="1"/>
      <c r="N22" s="1"/>
      <c r="O22" s="1"/>
      <c r="P22" s="1"/>
      <c r="Q22" s="2"/>
    </row>
    <row r="23" spans="1:17" x14ac:dyDescent="0.35">
      <c r="A23" s="1"/>
      <c r="B23" s="1"/>
      <c r="C23" s="1"/>
      <c r="D23" s="1" t="s">
        <v>20</v>
      </c>
      <c r="E23" s="1"/>
      <c r="F23" s="1"/>
      <c r="G23" s="2"/>
      <c r="K23" s="1"/>
      <c r="L23" s="1" t="s">
        <v>99</v>
      </c>
      <c r="M23" s="1"/>
      <c r="N23" s="1"/>
      <c r="O23" s="1"/>
      <c r="P23" s="1"/>
      <c r="Q23" s="2"/>
    </row>
    <row r="24" spans="1:17" x14ac:dyDescent="0.35">
      <c r="A24" s="1"/>
      <c r="B24" s="1"/>
      <c r="C24" s="1"/>
      <c r="D24" s="1"/>
      <c r="E24" s="1" t="s">
        <v>21</v>
      </c>
      <c r="F24" s="1"/>
      <c r="G24" s="2">
        <v>6841.96</v>
      </c>
      <c r="K24" s="1"/>
      <c r="L24" s="1"/>
      <c r="M24" s="1" t="s">
        <v>100</v>
      </c>
      <c r="N24" s="1"/>
      <c r="O24" s="1"/>
      <c r="P24" s="1"/>
      <c r="Q24" s="2"/>
    </row>
    <row r="25" spans="1:17" x14ac:dyDescent="0.35">
      <c r="A25" s="1"/>
      <c r="B25" s="1"/>
      <c r="C25" s="1"/>
      <c r="D25" s="1"/>
      <c r="E25" s="1" t="s">
        <v>22</v>
      </c>
      <c r="F25" s="1"/>
      <c r="G25" s="2">
        <v>341.29</v>
      </c>
      <c r="K25" s="1"/>
      <c r="L25" s="1"/>
      <c r="M25" s="1"/>
      <c r="N25" s="1" t="s">
        <v>101</v>
      </c>
      <c r="O25" s="1"/>
      <c r="P25" s="1"/>
      <c r="Q25" s="2"/>
    </row>
    <row r="26" spans="1:17" ht="15" thickBot="1" x14ac:dyDescent="0.4">
      <c r="A26" s="1"/>
      <c r="B26" s="1"/>
      <c r="C26" s="1"/>
      <c r="D26" s="1"/>
      <c r="E26" s="1" t="s">
        <v>23</v>
      </c>
      <c r="F26" s="1"/>
      <c r="G26" s="2">
        <v>11971.83</v>
      </c>
      <c r="K26" s="1"/>
      <c r="L26" s="1"/>
      <c r="M26" s="1"/>
      <c r="N26" s="1"/>
      <c r="O26" s="1" t="s">
        <v>102</v>
      </c>
      <c r="P26" s="1"/>
      <c r="Q26" s="5">
        <v>6381.92</v>
      </c>
    </row>
    <row r="27" spans="1:17" ht="15" thickBot="1" x14ac:dyDescent="0.4">
      <c r="A27" s="1"/>
      <c r="B27" s="1"/>
      <c r="C27" s="1"/>
      <c r="D27" s="1"/>
      <c r="E27" s="1" t="s">
        <v>24</v>
      </c>
      <c r="F27" s="1"/>
      <c r="G27" s="5">
        <v>12500</v>
      </c>
      <c r="K27" s="1"/>
      <c r="L27" s="1"/>
      <c r="M27" s="1"/>
      <c r="N27" s="1" t="s">
        <v>103</v>
      </c>
      <c r="O27" s="1"/>
      <c r="P27" s="1"/>
      <c r="Q27" s="2">
        <f>ROUND(SUM(Q25:Q26),5)</f>
        <v>6381.92</v>
      </c>
    </row>
    <row r="28" spans="1:17" x14ac:dyDescent="0.35">
      <c r="A28" s="1"/>
      <c r="B28" s="1"/>
      <c r="C28" s="1"/>
      <c r="D28" s="1" t="s">
        <v>25</v>
      </c>
      <c r="E28" s="1"/>
      <c r="F28" s="1"/>
      <c r="G28" s="2">
        <f>ROUND(SUM(G23:G27),5)</f>
        <v>31655.08</v>
      </c>
      <c r="K28" s="1"/>
      <c r="L28" s="1"/>
      <c r="M28" s="1"/>
      <c r="N28" s="1" t="s">
        <v>104</v>
      </c>
      <c r="O28" s="1"/>
      <c r="P28" s="1"/>
      <c r="Q28" s="2"/>
    </row>
    <row r="29" spans="1:17" ht="29" customHeight="1" thickBot="1" x14ac:dyDescent="0.4">
      <c r="A29" s="1"/>
      <c r="B29" s="1"/>
      <c r="C29" s="1"/>
      <c r="D29" s="1" t="s">
        <v>26</v>
      </c>
      <c r="E29" s="1"/>
      <c r="F29" s="1"/>
      <c r="G29" s="5">
        <v>40</v>
      </c>
      <c r="K29" s="1"/>
      <c r="L29" s="1"/>
      <c r="M29" s="1"/>
      <c r="N29" s="1"/>
      <c r="O29" s="1" t="s">
        <v>105</v>
      </c>
      <c r="P29" s="1"/>
      <c r="Q29" s="2">
        <v>-130.15</v>
      </c>
    </row>
    <row r="30" spans="1:17" x14ac:dyDescent="0.35">
      <c r="A30" s="1"/>
      <c r="B30" s="1"/>
      <c r="C30" s="1" t="s">
        <v>27</v>
      </c>
      <c r="D30" s="1"/>
      <c r="E30" s="1"/>
      <c r="F30" s="1"/>
      <c r="G30" s="2">
        <f>ROUND(G3+G8+SUM(G20:G22)+SUM(G28:G29),5)</f>
        <v>90862.49</v>
      </c>
      <c r="K30" s="1"/>
      <c r="L30" s="1"/>
      <c r="M30" s="1"/>
      <c r="N30" s="1"/>
      <c r="O30" s="1" t="s">
        <v>106</v>
      </c>
      <c r="P30" s="1"/>
      <c r="Q30" s="2">
        <v>-269.64</v>
      </c>
    </row>
    <row r="31" spans="1:17" ht="29" customHeight="1" x14ac:dyDescent="0.35">
      <c r="A31" s="1"/>
      <c r="B31" s="1"/>
      <c r="C31" s="1" t="s">
        <v>28</v>
      </c>
      <c r="D31" s="1"/>
      <c r="E31" s="1"/>
      <c r="F31" s="1"/>
      <c r="G31" s="2"/>
      <c r="K31" s="1"/>
      <c r="L31" s="1"/>
      <c r="M31" s="1"/>
      <c r="N31" s="1"/>
      <c r="O31" s="1" t="s">
        <v>107</v>
      </c>
      <c r="P31" s="1"/>
      <c r="Q31" s="2">
        <v>-206.26</v>
      </c>
    </row>
    <row r="32" spans="1:17" x14ac:dyDescent="0.35">
      <c r="A32" s="1"/>
      <c r="B32" s="1"/>
      <c r="C32" s="1"/>
      <c r="D32" s="1" t="s">
        <v>29</v>
      </c>
      <c r="E32" s="1"/>
      <c r="F32" s="1"/>
      <c r="G32" s="2"/>
      <c r="K32" s="1"/>
      <c r="L32" s="1"/>
      <c r="M32" s="1"/>
      <c r="N32" s="1"/>
      <c r="O32" s="1" t="s">
        <v>108</v>
      </c>
      <c r="P32" s="1"/>
      <c r="Q32" s="2"/>
    </row>
    <row r="33" spans="1:17" x14ac:dyDescent="0.35">
      <c r="A33" s="1"/>
      <c r="B33" s="1"/>
      <c r="C33" s="1"/>
      <c r="D33" s="1"/>
      <c r="E33" s="1" t="s">
        <v>30</v>
      </c>
      <c r="F33" s="1"/>
      <c r="G33" s="2">
        <v>219.9</v>
      </c>
      <c r="K33" s="1"/>
      <c r="L33" s="1"/>
      <c r="M33" s="1"/>
      <c r="N33" s="1"/>
      <c r="O33" s="1"/>
      <c r="P33" s="1" t="s">
        <v>109</v>
      </c>
      <c r="Q33" s="2">
        <v>20</v>
      </c>
    </row>
    <row r="34" spans="1:17" ht="15" thickBot="1" x14ac:dyDescent="0.4">
      <c r="A34" s="1"/>
      <c r="B34" s="1"/>
      <c r="C34" s="1"/>
      <c r="D34" s="1"/>
      <c r="E34" s="1" t="s">
        <v>31</v>
      </c>
      <c r="F34" s="1"/>
      <c r="G34" s="5">
        <v>28.38</v>
      </c>
      <c r="K34" s="1"/>
      <c r="L34" s="1"/>
      <c r="M34" s="1"/>
      <c r="N34" s="1"/>
      <c r="O34" s="1"/>
      <c r="P34" s="1" t="s">
        <v>110</v>
      </c>
      <c r="Q34" s="2">
        <v>40</v>
      </c>
    </row>
    <row r="35" spans="1:17" x14ac:dyDescent="0.35">
      <c r="A35" s="1"/>
      <c r="B35" s="1"/>
      <c r="C35" s="1"/>
      <c r="D35" s="1" t="s">
        <v>32</v>
      </c>
      <c r="E35" s="1"/>
      <c r="F35" s="1"/>
      <c r="G35" s="2">
        <f>ROUND(SUM(G32:G34),5)</f>
        <v>248.28</v>
      </c>
      <c r="K35" s="1"/>
      <c r="L35" s="1"/>
      <c r="M35" s="1"/>
      <c r="N35" s="1"/>
      <c r="O35" s="1"/>
      <c r="P35" s="1" t="s">
        <v>111</v>
      </c>
      <c r="Q35" s="2">
        <v>252</v>
      </c>
    </row>
    <row r="36" spans="1:17" ht="29" customHeight="1" x14ac:dyDescent="0.35">
      <c r="A36" s="1"/>
      <c r="B36" s="1"/>
      <c r="C36" s="1"/>
      <c r="D36" s="1" t="s">
        <v>33</v>
      </c>
      <c r="E36" s="1"/>
      <c r="F36" s="1"/>
      <c r="G36" s="2"/>
      <c r="K36" s="1"/>
      <c r="L36" s="1"/>
      <c r="M36" s="1"/>
      <c r="N36" s="1"/>
      <c r="O36" s="1"/>
      <c r="P36" s="1" t="s">
        <v>112</v>
      </c>
      <c r="Q36" s="2">
        <v>650.44000000000005</v>
      </c>
    </row>
    <row r="37" spans="1:17" x14ac:dyDescent="0.35">
      <c r="A37" s="1"/>
      <c r="B37" s="1"/>
      <c r="C37" s="1"/>
      <c r="D37" s="1"/>
      <c r="E37" s="1" t="s">
        <v>34</v>
      </c>
      <c r="F37" s="1"/>
      <c r="G37" s="2">
        <v>4522.58</v>
      </c>
      <c r="K37" s="1"/>
      <c r="L37" s="1"/>
      <c r="M37" s="1"/>
      <c r="N37" s="1"/>
      <c r="O37" s="1"/>
      <c r="P37" s="1" t="s">
        <v>113</v>
      </c>
      <c r="Q37" s="2">
        <v>15455.21</v>
      </c>
    </row>
    <row r="38" spans="1:17" ht="15" thickBot="1" x14ac:dyDescent="0.4">
      <c r="A38" s="1"/>
      <c r="B38" s="1"/>
      <c r="C38" s="1"/>
      <c r="D38" s="1"/>
      <c r="E38" s="1" t="s">
        <v>35</v>
      </c>
      <c r="F38" s="1"/>
      <c r="G38" s="5">
        <v>78.72</v>
      </c>
      <c r="K38" s="1"/>
      <c r="L38" s="1"/>
      <c r="M38" s="1"/>
      <c r="N38" s="1"/>
      <c r="O38" s="1"/>
      <c r="P38" s="1" t="s">
        <v>114</v>
      </c>
      <c r="Q38" s="2">
        <v>20</v>
      </c>
    </row>
    <row r="39" spans="1:17" x14ac:dyDescent="0.35">
      <c r="A39" s="1"/>
      <c r="B39" s="1"/>
      <c r="C39" s="1"/>
      <c r="D39" s="1" t="s">
        <v>36</v>
      </c>
      <c r="E39" s="1"/>
      <c r="F39" s="1"/>
      <c r="G39" s="2">
        <f>ROUND(SUM(G36:G38),5)</f>
        <v>4601.3</v>
      </c>
      <c r="K39" s="1"/>
      <c r="L39" s="1"/>
      <c r="M39" s="1"/>
      <c r="N39" s="1"/>
      <c r="O39" s="1"/>
      <c r="P39" s="1" t="s">
        <v>115</v>
      </c>
      <c r="Q39" s="2">
        <v>40</v>
      </c>
    </row>
    <row r="40" spans="1:17" ht="29" customHeight="1" x14ac:dyDescent="0.35">
      <c r="A40" s="1"/>
      <c r="B40" s="1"/>
      <c r="C40" s="1"/>
      <c r="D40" s="1" t="s">
        <v>37</v>
      </c>
      <c r="E40" s="1"/>
      <c r="F40" s="1"/>
      <c r="G40" s="2"/>
      <c r="K40" s="1"/>
      <c r="L40" s="1"/>
      <c r="M40" s="1"/>
      <c r="N40" s="1"/>
      <c r="O40" s="1"/>
      <c r="P40" s="1" t="s">
        <v>116</v>
      </c>
      <c r="Q40" s="2">
        <v>2405.61</v>
      </c>
    </row>
    <row r="41" spans="1:17" x14ac:dyDescent="0.35">
      <c r="A41" s="1"/>
      <c r="B41" s="1"/>
      <c r="C41" s="1"/>
      <c r="D41" s="1"/>
      <c r="E41" s="1" t="s">
        <v>38</v>
      </c>
      <c r="F41" s="1"/>
      <c r="G41" s="2"/>
      <c r="K41" s="1"/>
      <c r="L41" s="1"/>
      <c r="M41" s="1"/>
      <c r="N41" s="1"/>
      <c r="O41" s="1"/>
      <c r="P41" s="1" t="s">
        <v>117</v>
      </c>
      <c r="Q41" s="2">
        <v>706.74</v>
      </c>
    </row>
    <row r="42" spans="1:17" x14ac:dyDescent="0.35">
      <c r="A42" s="1"/>
      <c r="B42" s="1"/>
      <c r="C42" s="1"/>
      <c r="D42" s="1"/>
      <c r="E42" s="1"/>
      <c r="F42" s="1" t="s">
        <v>39</v>
      </c>
      <c r="G42" s="2">
        <v>-415</v>
      </c>
      <c r="K42" s="1"/>
      <c r="L42" s="1"/>
      <c r="M42" s="1"/>
      <c r="N42" s="1"/>
      <c r="O42" s="1"/>
      <c r="P42" s="1" t="s">
        <v>118</v>
      </c>
      <c r="Q42" s="2">
        <v>40</v>
      </c>
    </row>
    <row r="43" spans="1:17" ht="15" thickBot="1" x14ac:dyDescent="0.4">
      <c r="A43" s="1"/>
      <c r="B43" s="1"/>
      <c r="C43" s="1"/>
      <c r="D43" s="1"/>
      <c r="E43" s="1"/>
      <c r="F43" s="1" t="s">
        <v>40</v>
      </c>
      <c r="G43" s="5">
        <v>0</v>
      </c>
      <c r="K43" s="1"/>
      <c r="L43" s="1"/>
      <c r="M43" s="1"/>
      <c r="N43" s="1"/>
      <c r="O43" s="1"/>
      <c r="P43" s="1" t="s">
        <v>119</v>
      </c>
      <c r="Q43" s="2">
        <v>40</v>
      </c>
    </row>
    <row r="44" spans="1:17" x14ac:dyDescent="0.35">
      <c r="A44" s="1"/>
      <c r="B44" s="1"/>
      <c r="C44" s="1"/>
      <c r="D44" s="1"/>
      <c r="E44" s="1" t="s">
        <v>41</v>
      </c>
      <c r="F44" s="1"/>
      <c r="G44" s="2">
        <f>ROUND(SUM(G41:G43),5)</f>
        <v>-415</v>
      </c>
      <c r="K44" s="1"/>
      <c r="L44" s="1"/>
      <c r="M44" s="1"/>
      <c r="N44" s="1"/>
      <c r="O44" s="1"/>
      <c r="P44" s="1" t="s">
        <v>120</v>
      </c>
      <c r="Q44" s="2">
        <v>5294.62</v>
      </c>
    </row>
    <row r="45" spans="1:17" ht="29" customHeight="1" thickBot="1" x14ac:dyDescent="0.4">
      <c r="A45" s="1"/>
      <c r="B45" s="1"/>
      <c r="C45" s="1"/>
      <c r="D45" s="1"/>
      <c r="E45" s="1" t="s">
        <v>42</v>
      </c>
      <c r="F45" s="1"/>
      <c r="G45" s="5">
        <v>60.68</v>
      </c>
      <c r="K45" s="1"/>
      <c r="L45" s="1"/>
      <c r="M45" s="1"/>
      <c r="N45" s="1"/>
      <c r="O45" s="1"/>
      <c r="P45" s="1" t="s">
        <v>121</v>
      </c>
      <c r="Q45" s="2">
        <v>60</v>
      </c>
    </row>
    <row r="46" spans="1:17" x14ac:dyDescent="0.35">
      <c r="A46" s="1"/>
      <c r="B46" s="1"/>
      <c r="C46" s="1"/>
      <c r="D46" s="1" t="s">
        <v>43</v>
      </c>
      <c r="E46" s="1"/>
      <c r="F46" s="1"/>
      <c r="G46" s="2">
        <f>ROUND(G40+SUM(G44:G45),5)</f>
        <v>-354.32</v>
      </c>
      <c r="K46" s="1"/>
      <c r="L46" s="1"/>
      <c r="M46" s="1"/>
      <c r="N46" s="1"/>
      <c r="O46" s="1"/>
      <c r="P46" s="1" t="s">
        <v>122</v>
      </c>
      <c r="Q46" s="2">
        <v>80</v>
      </c>
    </row>
    <row r="47" spans="1:17" ht="29" customHeight="1" x14ac:dyDescent="0.35">
      <c r="A47" s="1"/>
      <c r="B47" s="1"/>
      <c r="C47" s="1"/>
      <c r="D47" s="1" t="s">
        <v>44</v>
      </c>
      <c r="E47" s="1"/>
      <c r="F47" s="1"/>
      <c r="G47" s="2"/>
      <c r="K47" s="1"/>
      <c r="L47" s="1"/>
      <c r="M47" s="1"/>
      <c r="N47" s="1"/>
      <c r="O47" s="1"/>
      <c r="P47" s="1" t="s">
        <v>123</v>
      </c>
      <c r="Q47" s="2">
        <v>48</v>
      </c>
    </row>
    <row r="48" spans="1:17" x14ac:dyDescent="0.35">
      <c r="A48" s="1"/>
      <c r="B48" s="1"/>
      <c r="C48" s="1"/>
      <c r="D48" s="1"/>
      <c r="E48" s="1" t="s">
        <v>45</v>
      </c>
      <c r="F48" s="1"/>
      <c r="G48" s="2">
        <v>0</v>
      </c>
      <c r="K48" s="1"/>
      <c r="L48" s="1"/>
      <c r="M48" s="1"/>
      <c r="N48" s="1"/>
      <c r="O48" s="1"/>
      <c r="P48" s="1" t="s">
        <v>124</v>
      </c>
      <c r="Q48" s="2">
        <v>140</v>
      </c>
    </row>
    <row r="49" spans="1:17" x14ac:dyDescent="0.35">
      <c r="A49" s="1"/>
      <c r="B49" s="1"/>
      <c r="C49" s="1"/>
      <c r="D49" s="1"/>
      <c r="E49" s="1" t="s">
        <v>46</v>
      </c>
      <c r="F49" s="1"/>
      <c r="G49" s="2">
        <v>0</v>
      </c>
      <c r="K49" s="1"/>
      <c r="L49" s="1"/>
      <c r="M49" s="1"/>
      <c r="N49" s="1"/>
      <c r="O49" s="1"/>
      <c r="P49" s="1" t="s">
        <v>125</v>
      </c>
      <c r="Q49" s="2">
        <v>160</v>
      </c>
    </row>
    <row r="50" spans="1:17" ht="15" thickBot="1" x14ac:dyDescent="0.4">
      <c r="A50" s="1"/>
      <c r="B50" s="1"/>
      <c r="C50" s="1"/>
      <c r="D50" s="1"/>
      <c r="E50" s="1" t="s">
        <v>47</v>
      </c>
      <c r="F50" s="1"/>
      <c r="G50" s="5">
        <v>0</v>
      </c>
      <c r="K50" s="1"/>
      <c r="L50" s="1"/>
      <c r="M50" s="1"/>
      <c r="N50" s="1"/>
      <c r="O50" s="1"/>
      <c r="P50" s="1" t="s">
        <v>126</v>
      </c>
      <c r="Q50" s="2">
        <v>1747.71</v>
      </c>
    </row>
    <row r="51" spans="1:17" x14ac:dyDescent="0.35">
      <c r="A51" s="1"/>
      <c r="B51" s="1"/>
      <c r="C51" s="1"/>
      <c r="D51" s="1" t="s">
        <v>48</v>
      </c>
      <c r="E51" s="1"/>
      <c r="F51" s="1"/>
      <c r="G51" s="2">
        <f>ROUND(SUM(G47:G50),5)</f>
        <v>0</v>
      </c>
      <c r="K51" s="1"/>
      <c r="L51" s="1"/>
      <c r="M51" s="1"/>
      <c r="N51" s="1"/>
      <c r="O51" s="1"/>
      <c r="P51" s="1" t="s">
        <v>127</v>
      </c>
      <c r="Q51" s="2">
        <v>160</v>
      </c>
    </row>
    <row r="52" spans="1:17" ht="29" customHeight="1" x14ac:dyDescent="0.35">
      <c r="A52" s="1"/>
      <c r="B52" s="1"/>
      <c r="C52" s="1"/>
      <c r="D52" s="1" t="s">
        <v>49</v>
      </c>
      <c r="E52" s="1"/>
      <c r="F52" s="1"/>
      <c r="G52" s="2"/>
      <c r="K52" s="1"/>
      <c r="L52" s="1"/>
      <c r="M52" s="1"/>
      <c r="N52" s="1"/>
      <c r="O52" s="1"/>
      <c r="P52" s="1" t="s">
        <v>128</v>
      </c>
      <c r="Q52" s="2">
        <v>260</v>
      </c>
    </row>
    <row r="53" spans="1:17" x14ac:dyDescent="0.35">
      <c r="A53" s="1"/>
      <c r="B53" s="1"/>
      <c r="C53" s="1"/>
      <c r="D53" s="1"/>
      <c r="E53" s="1" t="s">
        <v>50</v>
      </c>
      <c r="F53" s="1"/>
      <c r="G53" s="2">
        <v>27154.5</v>
      </c>
      <c r="K53" s="1"/>
      <c r="L53" s="1"/>
      <c r="M53" s="1"/>
      <c r="N53" s="1"/>
      <c r="O53" s="1"/>
      <c r="P53" s="1" t="s">
        <v>129</v>
      </c>
      <c r="Q53" s="2">
        <v>68</v>
      </c>
    </row>
    <row r="54" spans="1:17" ht="15" thickBot="1" x14ac:dyDescent="0.4">
      <c r="A54" s="1"/>
      <c r="B54" s="1"/>
      <c r="C54" s="1"/>
      <c r="D54" s="1"/>
      <c r="E54" s="1" t="s">
        <v>14</v>
      </c>
      <c r="F54" s="1"/>
      <c r="G54" s="5">
        <v>65.34</v>
      </c>
      <c r="K54" s="1"/>
      <c r="L54" s="1"/>
      <c r="M54" s="1"/>
      <c r="N54" s="1"/>
      <c r="O54" s="1"/>
      <c r="P54" s="1" t="s">
        <v>130</v>
      </c>
      <c r="Q54" s="2">
        <v>9.85</v>
      </c>
    </row>
    <row r="55" spans="1:17" x14ac:dyDescent="0.35">
      <c r="A55" s="1"/>
      <c r="B55" s="1"/>
      <c r="C55" s="1"/>
      <c r="D55" s="1" t="s">
        <v>51</v>
      </c>
      <c r="E55" s="1"/>
      <c r="F55" s="1"/>
      <c r="G55" s="2">
        <f>ROUND(SUM(G52:G54),5)</f>
        <v>27219.84</v>
      </c>
      <c r="K55" s="1"/>
      <c r="L55" s="1"/>
      <c r="M55" s="1"/>
      <c r="N55" s="1"/>
      <c r="O55" s="1"/>
      <c r="P55" s="1" t="s">
        <v>131</v>
      </c>
      <c r="Q55" s="2">
        <v>420.26</v>
      </c>
    </row>
    <row r="56" spans="1:17" ht="29" customHeight="1" x14ac:dyDescent="0.35">
      <c r="A56" s="1"/>
      <c r="B56" s="1"/>
      <c r="C56" s="1"/>
      <c r="D56" s="1" t="s">
        <v>52</v>
      </c>
      <c r="E56" s="1"/>
      <c r="F56" s="1"/>
      <c r="G56" s="2">
        <v>660.81</v>
      </c>
      <c r="K56" s="1"/>
      <c r="L56" s="1"/>
      <c r="M56" s="1"/>
      <c r="N56" s="1"/>
      <c r="O56" s="1"/>
      <c r="P56" s="1" t="s">
        <v>132</v>
      </c>
      <c r="Q56" s="2">
        <v>2624.22</v>
      </c>
    </row>
    <row r="57" spans="1:17" x14ac:dyDescent="0.35">
      <c r="A57" s="1"/>
      <c r="B57" s="1"/>
      <c r="C57" s="1"/>
      <c r="D57" s="1" t="s">
        <v>53</v>
      </c>
      <c r="E57" s="1"/>
      <c r="F57" s="1"/>
      <c r="G57" s="2">
        <v>25963.16</v>
      </c>
      <c r="K57" s="1"/>
      <c r="L57" s="1"/>
      <c r="M57" s="1"/>
      <c r="N57" s="1"/>
      <c r="O57" s="1"/>
      <c r="P57" s="1" t="s">
        <v>133</v>
      </c>
      <c r="Q57" s="2">
        <v>100</v>
      </c>
    </row>
    <row r="58" spans="1:17" x14ac:dyDescent="0.35">
      <c r="A58" s="1"/>
      <c r="B58" s="1"/>
      <c r="C58" s="1"/>
      <c r="D58" s="1" t="s">
        <v>54</v>
      </c>
      <c r="E58" s="1"/>
      <c r="F58" s="1"/>
      <c r="G58" s="2">
        <v>0</v>
      </c>
      <c r="K58" s="1"/>
      <c r="L58" s="1"/>
      <c r="M58" s="1"/>
      <c r="N58" s="1"/>
      <c r="O58" s="1"/>
      <c r="P58" s="1" t="s">
        <v>134</v>
      </c>
      <c r="Q58" s="2">
        <v>1020</v>
      </c>
    </row>
    <row r="59" spans="1:17" x14ac:dyDescent="0.35">
      <c r="A59" s="1"/>
      <c r="B59" s="1"/>
      <c r="C59" s="1"/>
      <c r="D59" s="1" t="s">
        <v>55</v>
      </c>
      <c r="E59" s="1"/>
      <c r="F59" s="1"/>
      <c r="G59" s="2">
        <v>-17</v>
      </c>
      <c r="K59" s="1"/>
      <c r="L59" s="1"/>
      <c r="M59" s="1"/>
      <c r="N59" s="1"/>
      <c r="O59" s="1"/>
      <c r="P59" s="1" t="s">
        <v>135</v>
      </c>
      <c r="Q59" s="2">
        <v>30</v>
      </c>
    </row>
    <row r="60" spans="1:17" x14ac:dyDescent="0.35">
      <c r="A60" s="1"/>
      <c r="B60" s="1"/>
      <c r="C60" s="1"/>
      <c r="D60" s="1" t="s">
        <v>56</v>
      </c>
      <c r="E60" s="1"/>
      <c r="F60" s="1"/>
      <c r="G60" s="2">
        <v>16.940000000000001</v>
      </c>
      <c r="K60" s="1"/>
      <c r="L60" s="1"/>
      <c r="M60" s="1"/>
      <c r="N60" s="1"/>
      <c r="O60" s="1"/>
      <c r="P60" s="1" t="s">
        <v>136</v>
      </c>
      <c r="Q60" s="2">
        <v>940</v>
      </c>
    </row>
    <row r="61" spans="1:17" x14ac:dyDescent="0.35">
      <c r="A61" s="1"/>
      <c r="B61" s="1"/>
      <c r="C61" s="1"/>
      <c r="D61" s="1" t="s">
        <v>57</v>
      </c>
      <c r="E61" s="1"/>
      <c r="F61" s="1"/>
      <c r="G61" s="2"/>
      <c r="K61" s="1"/>
      <c r="L61" s="1"/>
      <c r="M61" s="1"/>
      <c r="N61" s="1"/>
      <c r="O61" s="1"/>
      <c r="P61" s="1" t="s">
        <v>137</v>
      </c>
      <c r="Q61" s="2">
        <v>20</v>
      </c>
    </row>
    <row r="62" spans="1:17" x14ac:dyDescent="0.35">
      <c r="A62" s="1"/>
      <c r="B62" s="1"/>
      <c r="C62" s="1"/>
      <c r="D62" s="1"/>
      <c r="E62" s="1" t="s">
        <v>58</v>
      </c>
      <c r="F62" s="1"/>
      <c r="G62" s="2">
        <v>2308.98</v>
      </c>
      <c r="K62" s="1"/>
      <c r="L62" s="1"/>
      <c r="M62" s="1"/>
      <c r="N62" s="1"/>
      <c r="O62" s="1"/>
      <c r="P62" s="1" t="s">
        <v>138</v>
      </c>
      <c r="Q62" s="2">
        <v>1998.91</v>
      </c>
    </row>
    <row r="63" spans="1:17" x14ac:dyDescent="0.35">
      <c r="A63" s="1"/>
      <c r="B63" s="1"/>
      <c r="C63" s="1"/>
      <c r="D63" s="1"/>
      <c r="E63" s="1" t="s">
        <v>59</v>
      </c>
      <c r="F63" s="1"/>
      <c r="G63" s="2">
        <v>5782.41</v>
      </c>
      <c r="K63" s="1"/>
      <c r="L63" s="1"/>
      <c r="M63" s="1"/>
      <c r="N63" s="1"/>
      <c r="O63" s="1"/>
      <c r="P63" s="1" t="s">
        <v>139</v>
      </c>
      <c r="Q63" s="2">
        <v>7928.54</v>
      </c>
    </row>
    <row r="64" spans="1:17" x14ac:dyDescent="0.35">
      <c r="A64" s="1"/>
      <c r="B64" s="1"/>
      <c r="C64" s="1"/>
      <c r="D64" s="1"/>
      <c r="E64" s="1" t="s">
        <v>60</v>
      </c>
      <c r="F64" s="1"/>
      <c r="G64" s="2">
        <v>58.63</v>
      </c>
      <c r="K64" s="1"/>
      <c r="L64" s="1"/>
      <c r="M64" s="1"/>
      <c r="N64" s="1"/>
      <c r="O64" s="1"/>
      <c r="P64" s="1" t="s">
        <v>140</v>
      </c>
      <c r="Q64" s="2">
        <v>40</v>
      </c>
    </row>
    <row r="65" spans="1:17" ht="15" thickBot="1" x14ac:dyDescent="0.4">
      <c r="A65" s="1"/>
      <c r="B65" s="1"/>
      <c r="C65" s="1"/>
      <c r="D65" s="1"/>
      <c r="E65" s="1" t="s">
        <v>61</v>
      </c>
      <c r="F65" s="1"/>
      <c r="G65" s="5">
        <v>483.18</v>
      </c>
      <c r="K65" s="1"/>
      <c r="L65" s="1"/>
      <c r="M65" s="1"/>
      <c r="N65" s="1"/>
      <c r="O65" s="1"/>
      <c r="P65" s="1" t="s">
        <v>141</v>
      </c>
      <c r="Q65" s="2">
        <v>40</v>
      </c>
    </row>
    <row r="66" spans="1:17" x14ac:dyDescent="0.35">
      <c r="A66" s="1"/>
      <c r="B66" s="1"/>
      <c r="C66" s="1"/>
      <c r="D66" s="1" t="s">
        <v>62</v>
      </c>
      <c r="E66" s="1"/>
      <c r="F66" s="1"/>
      <c r="G66" s="2">
        <f>ROUND(SUM(G61:G65),5)</f>
        <v>8633.2000000000007</v>
      </c>
      <c r="K66" s="1"/>
      <c r="L66" s="1"/>
      <c r="M66" s="1"/>
      <c r="N66" s="1"/>
      <c r="O66" s="1"/>
      <c r="P66" s="1" t="s">
        <v>142</v>
      </c>
      <c r="Q66" s="2">
        <v>4348.87</v>
      </c>
    </row>
    <row r="67" spans="1:17" ht="29" customHeight="1" x14ac:dyDescent="0.35">
      <c r="A67" s="1"/>
      <c r="B67" s="1"/>
      <c r="C67" s="1"/>
      <c r="D67" s="1" t="s">
        <v>63</v>
      </c>
      <c r="E67" s="1"/>
      <c r="F67" s="1"/>
      <c r="G67" s="2">
        <v>236.11</v>
      </c>
      <c r="K67" s="1"/>
      <c r="L67" s="1"/>
      <c r="M67" s="1"/>
      <c r="N67" s="1"/>
      <c r="O67" s="1"/>
      <c r="P67" s="1" t="s">
        <v>143</v>
      </c>
      <c r="Q67" s="2">
        <v>-36.520000000000003</v>
      </c>
    </row>
    <row r="68" spans="1:17" x14ac:dyDescent="0.35">
      <c r="A68" s="1"/>
      <c r="B68" s="1"/>
      <c r="C68" s="1"/>
      <c r="D68" s="1" t="s">
        <v>64</v>
      </c>
      <c r="E68" s="1"/>
      <c r="F68" s="1"/>
      <c r="G68" s="2">
        <v>42.97</v>
      </c>
      <c r="K68" s="1"/>
      <c r="L68" s="1"/>
      <c r="M68" s="1"/>
      <c r="N68" s="1"/>
      <c r="O68" s="1"/>
      <c r="P68" s="1" t="s">
        <v>144</v>
      </c>
      <c r="Q68" s="2">
        <v>1309.3399999999999</v>
      </c>
    </row>
    <row r="69" spans="1:17" x14ac:dyDescent="0.35">
      <c r="A69" s="1"/>
      <c r="B69" s="1"/>
      <c r="C69" s="1"/>
      <c r="D69" s="1" t="s">
        <v>65</v>
      </c>
      <c r="E69" s="1"/>
      <c r="F69" s="1"/>
      <c r="G69" s="2"/>
      <c r="K69" s="1"/>
      <c r="L69" s="1"/>
      <c r="M69" s="1"/>
      <c r="N69" s="1"/>
      <c r="O69" s="1"/>
      <c r="P69" s="1" t="s">
        <v>145</v>
      </c>
      <c r="Q69" s="2">
        <v>20</v>
      </c>
    </row>
    <row r="70" spans="1:17" x14ac:dyDescent="0.35">
      <c r="A70" s="1"/>
      <c r="B70" s="1"/>
      <c r="C70" s="1"/>
      <c r="D70" s="1"/>
      <c r="E70" s="1" t="s">
        <v>66</v>
      </c>
      <c r="F70" s="1"/>
      <c r="G70" s="2">
        <v>2500</v>
      </c>
      <c r="K70" s="1"/>
      <c r="L70" s="1"/>
      <c r="M70" s="1"/>
      <c r="N70" s="1"/>
      <c r="O70" s="1"/>
      <c r="P70" s="1" t="s">
        <v>146</v>
      </c>
      <c r="Q70" s="2">
        <v>1680</v>
      </c>
    </row>
    <row r="71" spans="1:17" ht="15" thickBot="1" x14ac:dyDescent="0.4">
      <c r="A71" s="1"/>
      <c r="B71" s="1"/>
      <c r="C71" s="1"/>
      <c r="D71" s="1"/>
      <c r="E71" s="1" t="s">
        <v>67</v>
      </c>
      <c r="F71" s="1"/>
      <c r="G71" s="5">
        <v>2500</v>
      </c>
      <c r="K71" s="1"/>
      <c r="L71" s="1"/>
      <c r="M71" s="1"/>
      <c r="N71" s="1"/>
      <c r="O71" s="1"/>
      <c r="P71" s="1" t="s">
        <v>147</v>
      </c>
      <c r="Q71" s="2">
        <v>20</v>
      </c>
    </row>
    <row r="72" spans="1:17" x14ac:dyDescent="0.35">
      <c r="A72" s="1"/>
      <c r="B72" s="1"/>
      <c r="C72" s="1"/>
      <c r="D72" s="1" t="s">
        <v>68</v>
      </c>
      <c r="E72" s="1"/>
      <c r="F72" s="1"/>
      <c r="G72" s="2">
        <f>ROUND(SUM(G69:G71),5)</f>
        <v>5000</v>
      </c>
      <c r="K72" s="1"/>
      <c r="L72" s="1"/>
      <c r="M72" s="1"/>
      <c r="N72" s="1"/>
      <c r="O72" s="1"/>
      <c r="P72" s="1" t="s">
        <v>148</v>
      </c>
      <c r="Q72" s="2">
        <v>20</v>
      </c>
    </row>
    <row r="73" spans="1:17" ht="29" customHeight="1" thickBot="1" x14ac:dyDescent="0.4">
      <c r="A73" s="1"/>
      <c r="B73" s="1"/>
      <c r="C73" s="1"/>
      <c r="D73" s="1" t="s">
        <v>69</v>
      </c>
      <c r="E73" s="1"/>
      <c r="F73" s="1"/>
      <c r="G73" s="3">
        <v>0</v>
      </c>
      <c r="K73" s="1"/>
      <c r="L73" s="1"/>
      <c r="M73" s="1"/>
      <c r="N73" s="1"/>
      <c r="O73" s="1"/>
      <c r="P73" s="1" t="s">
        <v>149</v>
      </c>
      <c r="Q73" s="2">
        <v>4027</v>
      </c>
    </row>
    <row r="74" spans="1:17" ht="15" thickBot="1" x14ac:dyDescent="0.4">
      <c r="A74" s="1"/>
      <c r="B74" s="1"/>
      <c r="C74" s="1" t="s">
        <v>70</v>
      </c>
      <c r="D74" s="1"/>
      <c r="E74" s="1"/>
      <c r="F74" s="1"/>
      <c r="G74" s="4">
        <f>ROUND(G31+G35+G39+G46+G51+SUM(G55:G60)+SUM(G66:G68)+SUM(G72:G73),5)</f>
        <v>72251.289999999994</v>
      </c>
      <c r="K74" s="1"/>
      <c r="L74" s="1"/>
      <c r="M74" s="1"/>
      <c r="N74" s="1"/>
      <c r="O74" s="1"/>
      <c r="P74" s="1" t="s">
        <v>150</v>
      </c>
      <c r="Q74" s="2">
        <v>50</v>
      </c>
    </row>
    <row r="75" spans="1:17" ht="29" customHeight="1" x14ac:dyDescent="0.35">
      <c r="A75" s="1"/>
      <c r="B75" s="1" t="s">
        <v>71</v>
      </c>
      <c r="C75" s="1"/>
      <c r="D75" s="1"/>
      <c r="E75" s="1"/>
      <c r="F75" s="1"/>
      <c r="G75" s="2">
        <f>ROUND(G2+G30-G74,5)</f>
        <v>18611.2</v>
      </c>
      <c r="K75" s="1"/>
      <c r="L75" s="1"/>
      <c r="M75" s="1"/>
      <c r="N75" s="1"/>
      <c r="O75" s="1"/>
      <c r="P75" s="1" t="s">
        <v>151</v>
      </c>
      <c r="Q75" s="2">
        <v>60</v>
      </c>
    </row>
    <row r="76" spans="1:17" ht="29" customHeight="1" x14ac:dyDescent="0.35">
      <c r="A76" s="1"/>
      <c r="B76" s="1" t="s">
        <v>72</v>
      </c>
      <c r="C76" s="1"/>
      <c r="D76" s="1"/>
      <c r="E76" s="1"/>
      <c r="F76" s="1"/>
      <c r="G76" s="2"/>
      <c r="K76" s="1"/>
      <c r="L76" s="1"/>
      <c r="M76" s="1"/>
      <c r="N76" s="1"/>
      <c r="O76" s="1"/>
      <c r="P76" s="1" t="s">
        <v>152</v>
      </c>
      <c r="Q76" s="2">
        <v>70</v>
      </c>
    </row>
    <row r="77" spans="1:17" x14ac:dyDescent="0.35">
      <c r="A77" s="1"/>
      <c r="B77" s="1"/>
      <c r="C77" s="1" t="s">
        <v>73</v>
      </c>
      <c r="D77" s="1"/>
      <c r="E77" s="1"/>
      <c r="F77" s="1"/>
      <c r="G77" s="2"/>
      <c r="K77" s="1"/>
      <c r="L77" s="1"/>
      <c r="M77" s="1"/>
      <c r="N77" s="1"/>
      <c r="O77" s="1"/>
      <c r="P77" s="1" t="s">
        <v>153</v>
      </c>
      <c r="Q77" s="2">
        <v>52</v>
      </c>
    </row>
    <row r="78" spans="1:17" ht="15" thickBot="1" x14ac:dyDescent="0.4">
      <c r="A78" s="1"/>
      <c r="B78" s="1"/>
      <c r="C78" s="1"/>
      <c r="D78" s="1" t="s">
        <v>74</v>
      </c>
      <c r="E78" s="1"/>
      <c r="F78" s="1"/>
      <c r="G78" s="3">
        <v>24.43</v>
      </c>
      <c r="K78" s="1"/>
      <c r="L78" s="1"/>
      <c r="M78" s="1"/>
      <c r="N78" s="1"/>
      <c r="O78" s="1"/>
      <c r="P78" s="1" t="s">
        <v>154</v>
      </c>
      <c r="Q78" s="2">
        <v>80</v>
      </c>
    </row>
    <row r="79" spans="1:17" ht="15" thickBot="1" x14ac:dyDescent="0.4">
      <c r="A79" s="1"/>
      <c r="B79" s="1"/>
      <c r="C79" s="1" t="s">
        <v>75</v>
      </c>
      <c r="D79" s="1"/>
      <c r="E79" s="1"/>
      <c r="F79" s="1"/>
      <c r="G79" s="6">
        <f>ROUND(SUM(G77:G78),5)</f>
        <v>24.43</v>
      </c>
      <c r="K79" s="1"/>
      <c r="L79" s="1"/>
      <c r="M79" s="1"/>
      <c r="N79" s="1"/>
      <c r="O79" s="1"/>
      <c r="P79" s="1" t="s">
        <v>155</v>
      </c>
      <c r="Q79" s="2">
        <v>20</v>
      </c>
    </row>
    <row r="80" spans="1:17" ht="29" customHeight="1" thickBot="1" x14ac:dyDescent="0.4">
      <c r="A80" s="1"/>
      <c r="B80" s="1" t="s">
        <v>76</v>
      </c>
      <c r="C80" s="1"/>
      <c r="D80" s="1"/>
      <c r="E80" s="1"/>
      <c r="F80" s="1"/>
      <c r="G80" s="6">
        <f>ROUND(G76+G79,5)</f>
        <v>24.43</v>
      </c>
      <c r="K80" s="1"/>
      <c r="L80" s="1"/>
      <c r="M80" s="1"/>
      <c r="N80" s="1"/>
      <c r="O80" s="1"/>
      <c r="P80" s="1" t="s">
        <v>156</v>
      </c>
      <c r="Q80" s="2">
        <v>3463.4</v>
      </c>
    </row>
    <row r="81" spans="1:17" s="8" customFormat="1" ht="29" customHeight="1" thickBot="1" x14ac:dyDescent="0.3">
      <c r="A81" s="1" t="s">
        <v>77</v>
      </c>
      <c r="B81" s="1"/>
      <c r="C81" s="1"/>
      <c r="D81" s="1"/>
      <c r="E81" s="1"/>
      <c r="F81" s="1"/>
      <c r="G81" s="7">
        <f>ROUND(G75+G80,5)</f>
        <v>18635.63</v>
      </c>
      <c r="K81" s="1"/>
      <c r="L81" s="1"/>
      <c r="M81" s="1"/>
      <c r="N81" s="1"/>
      <c r="O81" s="1"/>
      <c r="P81" s="1" t="s">
        <v>157</v>
      </c>
      <c r="Q81" s="2">
        <v>5387.54</v>
      </c>
    </row>
    <row r="82" spans="1:17" ht="15" thickTop="1" x14ac:dyDescent="0.35">
      <c r="K82" s="1"/>
      <c r="L82" s="1"/>
      <c r="M82" s="1"/>
      <c r="N82" s="1"/>
      <c r="O82" s="1"/>
      <c r="P82" s="1" t="s">
        <v>158</v>
      </c>
      <c r="Q82" s="2">
        <v>240</v>
      </c>
    </row>
    <row r="83" spans="1:17" x14ac:dyDescent="0.35">
      <c r="K83" s="1"/>
      <c r="L83" s="1"/>
      <c r="M83" s="1"/>
      <c r="N83" s="1"/>
      <c r="O83" s="1"/>
      <c r="P83" s="1" t="s">
        <v>159</v>
      </c>
      <c r="Q83" s="2">
        <v>130</v>
      </c>
    </row>
    <row r="84" spans="1:17" x14ac:dyDescent="0.35">
      <c r="K84" s="1"/>
      <c r="L84" s="1"/>
      <c r="M84" s="1"/>
      <c r="N84" s="1"/>
      <c r="O84" s="1"/>
      <c r="P84" s="1" t="s">
        <v>160</v>
      </c>
      <c r="Q84" s="2">
        <v>80</v>
      </c>
    </row>
    <row r="85" spans="1:17" x14ac:dyDescent="0.35">
      <c r="K85" s="1"/>
      <c r="L85" s="1"/>
      <c r="M85" s="1"/>
      <c r="N85" s="1"/>
      <c r="O85" s="1"/>
      <c r="P85" s="1" t="s">
        <v>161</v>
      </c>
      <c r="Q85" s="2">
        <v>4695.83</v>
      </c>
    </row>
    <row r="86" spans="1:17" x14ac:dyDescent="0.35">
      <c r="K86" s="1"/>
      <c r="L86" s="1"/>
      <c r="M86" s="1"/>
      <c r="N86" s="1"/>
      <c r="O86" s="1"/>
      <c r="P86" s="1" t="s">
        <v>162</v>
      </c>
      <c r="Q86" s="2">
        <v>171.3</v>
      </c>
    </row>
    <row r="87" spans="1:17" x14ac:dyDescent="0.35">
      <c r="K87" s="1"/>
      <c r="L87" s="1"/>
      <c r="M87" s="1"/>
      <c r="N87" s="1"/>
      <c r="O87" s="1"/>
      <c r="P87" s="1" t="s">
        <v>163</v>
      </c>
      <c r="Q87" s="2">
        <v>8886.14</v>
      </c>
    </row>
    <row r="88" spans="1:17" x14ac:dyDescent="0.35">
      <c r="K88" s="1"/>
      <c r="L88" s="1"/>
      <c r="M88" s="1"/>
      <c r="N88" s="1"/>
      <c r="O88" s="1"/>
      <c r="P88" s="1" t="s">
        <v>164</v>
      </c>
      <c r="Q88" s="2">
        <v>20</v>
      </c>
    </row>
    <row r="89" spans="1:17" x14ac:dyDescent="0.35">
      <c r="K89" s="1"/>
      <c r="L89" s="1"/>
      <c r="M89" s="1"/>
      <c r="N89" s="1"/>
      <c r="O89" s="1"/>
      <c r="P89" s="1" t="s">
        <v>165</v>
      </c>
      <c r="Q89" s="2">
        <v>80</v>
      </c>
    </row>
    <row r="90" spans="1:17" x14ac:dyDescent="0.35">
      <c r="K90" s="1"/>
      <c r="L90" s="1"/>
      <c r="M90" s="1"/>
      <c r="N90" s="1"/>
      <c r="O90" s="1"/>
      <c r="P90" s="1" t="s">
        <v>166</v>
      </c>
      <c r="Q90" s="2">
        <v>196</v>
      </c>
    </row>
    <row r="91" spans="1:17" x14ac:dyDescent="0.35">
      <c r="K91" s="1"/>
      <c r="L91" s="1"/>
      <c r="M91" s="1"/>
      <c r="N91" s="1"/>
      <c r="O91" s="1"/>
      <c r="P91" s="1" t="s">
        <v>167</v>
      </c>
      <c r="Q91" s="2">
        <v>100</v>
      </c>
    </row>
    <row r="92" spans="1:17" x14ac:dyDescent="0.35">
      <c r="K92" s="1"/>
      <c r="L92" s="1"/>
      <c r="M92" s="1"/>
      <c r="N92" s="1"/>
      <c r="O92" s="1"/>
      <c r="P92" s="1" t="s">
        <v>168</v>
      </c>
      <c r="Q92" s="2">
        <v>140</v>
      </c>
    </row>
    <row r="93" spans="1:17" x14ac:dyDescent="0.35">
      <c r="K93" s="1"/>
      <c r="L93" s="1"/>
      <c r="M93" s="1"/>
      <c r="N93" s="1"/>
      <c r="O93" s="1"/>
      <c r="P93" s="1" t="s">
        <v>169</v>
      </c>
      <c r="Q93" s="2">
        <v>316.8</v>
      </c>
    </row>
    <row r="94" spans="1:17" x14ac:dyDescent="0.35">
      <c r="K94" s="1"/>
      <c r="L94" s="1"/>
      <c r="M94" s="1"/>
      <c r="N94" s="1"/>
      <c r="O94" s="1"/>
      <c r="P94" s="1" t="s">
        <v>170</v>
      </c>
      <c r="Q94" s="2">
        <v>60</v>
      </c>
    </row>
    <row r="95" spans="1:17" x14ac:dyDescent="0.35">
      <c r="K95" s="1"/>
      <c r="L95" s="1"/>
      <c r="M95" s="1"/>
      <c r="N95" s="1"/>
      <c r="O95" s="1"/>
      <c r="P95" s="1" t="s">
        <v>171</v>
      </c>
      <c r="Q95" s="2">
        <v>11987.73</v>
      </c>
    </row>
    <row r="96" spans="1:17" x14ac:dyDescent="0.35">
      <c r="K96" s="1"/>
      <c r="L96" s="1"/>
      <c r="M96" s="1"/>
      <c r="N96" s="1"/>
      <c r="O96" s="1"/>
      <c r="P96" s="1" t="s">
        <v>172</v>
      </c>
      <c r="Q96" s="2">
        <v>573.9</v>
      </c>
    </row>
    <row r="97" spans="11:17" x14ac:dyDescent="0.35">
      <c r="K97" s="1"/>
      <c r="L97" s="1"/>
      <c r="M97" s="1"/>
      <c r="N97" s="1"/>
      <c r="O97" s="1"/>
      <c r="P97" s="1" t="s">
        <v>173</v>
      </c>
      <c r="Q97" s="2">
        <v>40</v>
      </c>
    </row>
    <row r="98" spans="11:17" x14ac:dyDescent="0.35">
      <c r="K98" s="1"/>
      <c r="L98" s="1"/>
      <c r="M98" s="1"/>
      <c r="N98" s="1"/>
      <c r="O98" s="1"/>
      <c r="P98" s="1" t="s">
        <v>174</v>
      </c>
      <c r="Q98" s="2">
        <v>40</v>
      </c>
    </row>
    <row r="99" spans="11:17" x14ac:dyDescent="0.35">
      <c r="K99" s="1"/>
      <c r="L99" s="1"/>
      <c r="M99" s="1"/>
      <c r="N99" s="1"/>
      <c r="O99" s="1"/>
      <c r="P99" s="1" t="s">
        <v>175</v>
      </c>
      <c r="Q99" s="2">
        <v>40</v>
      </c>
    </row>
    <row r="100" spans="11:17" x14ac:dyDescent="0.35">
      <c r="K100" s="1"/>
      <c r="L100" s="1"/>
      <c r="M100" s="1"/>
      <c r="N100" s="1"/>
      <c r="O100" s="1"/>
      <c r="P100" s="1" t="s">
        <v>176</v>
      </c>
      <c r="Q100" s="2">
        <v>1711.47</v>
      </c>
    </row>
    <row r="101" spans="11:17" x14ac:dyDescent="0.35">
      <c r="K101" s="1"/>
      <c r="L101" s="1"/>
      <c r="M101" s="1"/>
      <c r="N101" s="1"/>
      <c r="O101" s="1"/>
      <c r="P101" s="1" t="s">
        <v>177</v>
      </c>
      <c r="Q101" s="2">
        <v>-346.27</v>
      </c>
    </row>
    <row r="102" spans="11:17" x14ac:dyDescent="0.35">
      <c r="K102" s="1"/>
      <c r="L102" s="1"/>
      <c r="M102" s="1"/>
      <c r="N102" s="1"/>
      <c r="O102" s="1"/>
      <c r="P102" s="1" t="s">
        <v>178</v>
      </c>
      <c r="Q102" s="2">
        <v>5667.41</v>
      </c>
    </row>
    <row r="103" spans="11:17" x14ac:dyDescent="0.35">
      <c r="K103" s="1"/>
      <c r="L103" s="1"/>
      <c r="M103" s="1"/>
      <c r="N103" s="1"/>
      <c r="O103" s="1"/>
      <c r="P103" s="1" t="s">
        <v>179</v>
      </c>
      <c r="Q103" s="2">
        <v>8029.34</v>
      </c>
    </row>
    <row r="104" spans="11:17" x14ac:dyDescent="0.35">
      <c r="K104" s="1"/>
      <c r="L104" s="1"/>
      <c r="M104" s="1"/>
      <c r="N104" s="1"/>
      <c r="O104" s="1"/>
      <c r="P104" s="1" t="s">
        <v>180</v>
      </c>
      <c r="Q104" s="2">
        <v>80</v>
      </c>
    </row>
    <row r="105" spans="11:17" x14ac:dyDescent="0.35">
      <c r="K105" s="1"/>
      <c r="L105" s="1"/>
      <c r="M105" s="1"/>
      <c r="N105" s="1"/>
      <c r="O105" s="1"/>
      <c r="P105" s="1" t="s">
        <v>181</v>
      </c>
      <c r="Q105" s="2">
        <v>20</v>
      </c>
    </row>
    <row r="106" spans="11:17" x14ac:dyDescent="0.35">
      <c r="K106" s="1"/>
      <c r="L106" s="1"/>
      <c r="M106" s="1"/>
      <c r="N106" s="1"/>
      <c r="O106" s="1"/>
      <c r="P106" s="1" t="s">
        <v>182</v>
      </c>
      <c r="Q106" s="2">
        <v>369.5</v>
      </c>
    </row>
    <row r="107" spans="11:17" x14ac:dyDescent="0.35">
      <c r="K107" s="1"/>
      <c r="L107" s="1"/>
      <c r="M107" s="1"/>
      <c r="N107" s="1"/>
      <c r="O107" s="1"/>
      <c r="P107" s="1" t="s">
        <v>183</v>
      </c>
      <c r="Q107" s="2">
        <v>20</v>
      </c>
    </row>
    <row r="108" spans="11:17" x14ac:dyDescent="0.35">
      <c r="K108" s="1"/>
      <c r="L108" s="1"/>
      <c r="M108" s="1"/>
      <c r="N108" s="1"/>
      <c r="O108" s="1"/>
      <c r="P108" s="1" t="s">
        <v>184</v>
      </c>
      <c r="Q108" s="2">
        <v>268.36</v>
      </c>
    </row>
    <row r="109" spans="11:17" x14ac:dyDescent="0.35">
      <c r="K109" s="1"/>
      <c r="L109" s="1"/>
      <c r="M109" s="1"/>
      <c r="N109" s="1"/>
      <c r="O109" s="1"/>
      <c r="P109" s="1" t="s">
        <v>185</v>
      </c>
      <c r="Q109" s="2">
        <v>4.5</v>
      </c>
    </row>
    <row r="110" spans="11:17" x14ac:dyDescent="0.35">
      <c r="K110" s="1"/>
      <c r="L110" s="1"/>
      <c r="M110" s="1"/>
      <c r="N110" s="1"/>
      <c r="O110" s="1"/>
      <c r="P110" s="1" t="s">
        <v>186</v>
      </c>
      <c r="Q110" s="2">
        <v>8</v>
      </c>
    </row>
    <row r="111" spans="11:17" x14ac:dyDescent="0.35">
      <c r="K111" s="1"/>
      <c r="L111" s="1"/>
      <c r="M111" s="1"/>
      <c r="N111" s="1"/>
      <c r="O111" s="1"/>
      <c r="P111" s="1" t="s">
        <v>187</v>
      </c>
      <c r="Q111" s="2">
        <v>40</v>
      </c>
    </row>
    <row r="112" spans="11:17" x14ac:dyDescent="0.35">
      <c r="K112" s="1"/>
      <c r="L112" s="1"/>
      <c r="M112" s="1"/>
      <c r="N112" s="1"/>
      <c r="O112" s="1"/>
      <c r="P112" s="1" t="s">
        <v>188</v>
      </c>
      <c r="Q112" s="2">
        <v>140</v>
      </c>
    </row>
    <row r="113" spans="11:17" x14ac:dyDescent="0.35">
      <c r="K113" s="1"/>
      <c r="L113" s="1"/>
      <c r="M113" s="1"/>
      <c r="N113" s="1"/>
      <c r="O113" s="1"/>
      <c r="P113" s="1" t="s">
        <v>189</v>
      </c>
      <c r="Q113" s="2">
        <v>140</v>
      </c>
    </row>
    <row r="114" spans="11:17" x14ac:dyDescent="0.35">
      <c r="K114" s="1"/>
      <c r="L114" s="1"/>
      <c r="M114" s="1"/>
      <c r="N114" s="1"/>
      <c r="O114" s="1"/>
      <c r="P114" s="1" t="s">
        <v>190</v>
      </c>
      <c r="Q114" s="2">
        <v>480</v>
      </c>
    </row>
    <row r="115" spans="11:17" x14ac:dyDescent="0.35">
      <c r="K115" s="1"/>
      <c r="L115" s="1"/>
      <c r="M115" s="1"/>
      <c r="N115" s="1"/>
      <c r="O115" s="1"/>
      <c r="P115" s="1" t="s">
        <v>191</v>
      </c>
      <c r="Q115" s="2">
        <v>40</v>
      </c>
    </row>
    <row r="116" spans="11:17" x14ac:dyDescent="0.35">
      <c r="K116" s="1"/>
      <c r="L116" s="1"/>
      <c r="M116" s="1"/>
      <c r="N116" s="1"/>
      <c r="O116" s="1"/>
      <c r="P116" s="1" t="s">
        <v>192</v>
      </c>
      <c r="Q116" s="2">
        <v>1180</v>
      </c>
    </row>
    <row r="117" spans="11:17" x14ac:dyDescent="0.35">
      <c r="K117" s="1"/>
      <c r="L117" s="1"/>
      <c r="M117" s="1"/>
      <c r="N117" s="1"/>
      <c r="O117" s="1"/>
      <c r="P117" s="1" t="s">
        <v>193</v>
      </c>
      <c r="Q117" s="2">
        <v>20</v>
      </c>
    </row>
    <row r="118" spans="11:17" x14ac:dyDescent="0.35">
      <c r="K118" s="1"/>
      <c r="L118" s="1"/>
      <c r="M118" s="1"/>
      <c r="N118" s="1"/>
      <c r="O118" s="1"/>
      <c r="P118" s="1" t="s">
        <v>194</v>
      </c>
      <c r="Q118" s="2">
        <v>80</v>
      </c>
    </row>
    <row r="119" spans="11:17" x14ac:dyDescent="0.35">
      <c r="K119" s="1"/>
      <c r="L119" s="1"/>
      <c r="M119" s="1"/>
      <c r="N119" s="1"/>
      <c r="O119" s="1"/>
      <c r="P119" s="1" t="s">
        <v>195</v>
      </c>
      <c r="Q119" s="2">
        <v>330</v>
      </c>
    </row>
    <row r="120" spans="11:17" x14ac:dyDescent="0.35">
      <c r="K120" s="1"/>
      <c r="L120" s="1"/>
      <c r="M120" s="1"/>
      <c r="N120" s="1"/>
      <c r="O120" s="1"/>
      <c r="P120" s="1" t="s">
        <v>196</v>
      </c>
      <c r="Q120" s="2">
        <v>20</v>
      </c>
    </row>
    <row r="121" spans="11:17" x14ac:dyDescent="0.35">
      <c r="K121" s="1"/>
      <c r="L121" s="1"/>
      <c r="M121" s="1"/>
      <c r="N121" s="1"/>
      <c r="O121" s="1"/>
      <c r="P121" s="1" t="s">
        <v>197</v>
      </c>
      <c r="Q121" s="2">
        <v>20</v>
      </c>
    </row>
    <row r="122" spans="11:17" x14ac:dyDescent="0.35">
      <c r="K122" s="1"/>
      <c r="L122" s="1"/>
      <c r="M122" s="1"/>
      <c r="N122" s="1"/>
      <c r="O122" s="1"/>
      <c r="P122" s="1" t="s">
        <v>198</v>
      </c>
      <c r="Q122" s="2">
        <v>20</v>
      </c>
    </row>
    <row r="123" spans="11:17" x14ac:dyDescent="0.35">
      <c r="K123" s="1"/>
      <c r="L123" s="1"/>
      <c r="M123" s="1"/>
      <c r="N123" s="1"/>
      <c r="O123" s="1"/>
      <c r="P123" s="1" t="s">
        <v>199</v>
      </c>
      <c r="Q123" s="2">
        <v>952.08</v>
      </c>
    </row>
    <row r="124" spans="11:17" x14ac:dyDescent="0.35">
      <c r="K124" s="1"/>
      <c r="L124" s="1"/>
      <c r="M124" s="1"/>
      <c r="N124" s="1"/>
      <c r="O124" s="1"/>
      <c r="P124" s="1" t="s">
        <v>200</v>
      </c>
      <c r="Q124" s="2">
        <v>40</v>
      </c>
    </row>
    <row r="125" spans="11:17" x14ac:dyDescent="0.35">
      <c r="K125" s="1"/>
      <c r="L125" s="1"/>
      <c r="M125" s="1"/>
      <c r="N125" s="1"/>
      <c r="O125" s="1"/>
      <c r="P125" s="1" t="s">
        <v>201</v>
      </c>
      <c r="Q125" s="2">
        <v>435</v>
      </c>
    </row>
    <row r="126" spans="11:17" x14ac:dyDescent="0.35">
      <c r="K126" s="1"/>
      <c r="L126" s="1"/>
      <c r="M126" s="1"/>
      <c r="N126" s="1"/>
      <c r="O126" s="1"/>
      <c r="P126" s="1" t="s">
        <v>202</v>
      </c>
      <c r="Q126" s="2">
        <v>250.66</v>
      </c>
    </row>
    <row r="127" spans="11:17" x14ac:dyDescent="0.35">
      <c r="K127" s="1"/>
      <c r="L127" s="1"/>
      <c r="M127" s="1"/>
      <c r="N127" s="1"/>
      <c r="O127" s="1"/>
      <c r="P127" s="1" t="s">
        <v>203</v>
      </c>
      <c r="Q127" s="2">
        <v>20</v>
      </c>
    </row>
    <row r="128" spans="11:17" x14ac:dyDescent="0.35">
      <c r="K128" s="1"/>
      <c r="L128" s="1"/>
      <c r="M128" s="1"/>
      <c r="N128" s="1"/>
      <c r="O128" s="1"/>
      <c r="P128" s="1" t="s">
        <v>204</v>
      </c>
      <c r="Q128" s="2">
        <v>100</v>
      </c>
    </row>
    <row r="129" spans="11:17" x14ac:dyDescent="0.35">
      <c r="K129" s="1"/>
      <c r="L129" s="1"/>
      <c r="M129" s="1"/>
      <c r="N129" s="1"/>
      <c r="O129" s="1"/>
      <c r="P129" s="1" t="s">
        <v>205</v>
      </c>
      <c r="Q129" s="2">
        <v>10056.15</v>
      </c>
    </row>
    <row r="130" spans="11:17" x14ac:dyDescent="0.35">
      <c r="K130" s="1"/>
      <c r="L130" s="1"/>
      <c r="M130" s="1"/>
      <c r="N130" s="1"/>
      <c r="O130" s="1"/>
      <c r="P130" s="1" t="s">
        <v>206</v>
      </c>
      <c r="Q130" s="2">
        <v>155</v>
      </c>
    </row>
    <row r="131" spans="11:17" x14ac:dyDescent="0.35">
      <c r="K131" s="1"/>
      <c r="L131" s="1"/>
      <c r="M131" s="1"/>
      <c r="N131" s="1"/>
      <c r="O131" s="1"/>
      <c r="P131" s="1" t="s">
        <v>207</v>
      </c>
      <c r="Q131" s="2">
        <v>96</v>
      </c>
    </row>
    <row r="132" spans="11:17" x14ac:dyDescent="0.35">
      <c r="K132" s="1"/>
      <c r="L132" s="1"/>
      <c r="M132" s="1"/>
      <c r="N132" s="1"/>
      <c r="O132" s="1"/>
      <c r="P132" s="1" t="s">
        <v>208</v>
      </c>
      <c r="Q132" s="2">
        <v>20</v>
      </c>
    </row>
    <row r="133" spans="11:17" x14ac:dyDescent="0.35">
      <c r="K133" s="1"/>
      <c r="L133" s="1"/>
      <c r="M133" s="1"/>
      <c r="N133" s="1"/>
      <c r="O133" s="1"/>
      <c r="P133" s="1" t="s">
        <v>209</v>
      </c>
      <c r="Q133" s="2">
        <v>180</v>
      </c>
    </row>
    <row r="134" spans="11:17" x14ac:dyDescent="0.35">
      <c r="K134" s="1"/>
      <c r="L134" s="1"/>
      <c r="M134" s="1"/>
      <c r="N134" s="1"/>
      <c r="O134" s="1"/>
      <c r="P134" s="1" t="s">
        <v>210</v>
      </c>
      <c r="Q134" s="2">
        <v>140</v>
      </c>
    </row>
    <row r="135" spans="11:17" x14ac:dyDescent="0.35">
      <c r="K135" s="1"/>
      <c r="L135" s="1"/>
      <c r="M135" s="1"/>
      <c r="N135" s="1"/>
      <c r="O135" s="1"/>
      <c r="P135" s="1" t="s">
        <v>211</v>
      </c>
      <c r="Q135" s="2">
        <v>386</v>
      </c>
    </row>
    <row r="136" spans="11:17" x14ac:dyDescent="0.35">
      <c r="K136" s="1"/>
      <c r="L136" s="1"/>
      <c r="M136" s="1"/>
      <c r="N136" s="1"/>
      <c r="O136" s="1"/>
      <c r="P136" s="1" t="s">
        <v>212</v>
      </c>
      <c r="Q136" s="2">
        <v>40</v>
      </c>
    </row>
    <row r="137" spans="11:17" x14ac:dyDescent="0.35">
      <c r="K137" s="1"/>
      <c r="L137" s="1"/>
      <c r="M137" s="1"/>
      <c r="N137" s="1"/>
      <c r="O137" s="1"/>
      <c r="P137" s="1" t="s">
        <v>213</v>
      </c>
      <c r="Q137" s="2">
        <v>95.8</v>
      </c>
    </row>
    <row r="138" spans="11:17" x14ac:dyDescent="0.35">
      <c r="K138" s="1"/>
      <c r="L138" s="1"/>
      <c r="M138" s="1"/>
      <c r="N138" s="1"/>
      <c r="O138" s="1"/>
      <c r="P138" s="1" t="s">
        <v>214</v>
      </c>
      <c r="Q138" s="2">
        <v>20</v>
      </c>
    </row>
    <row r="139" spans="11:17" x14ac:dyDescent="0.35">
      <c r="K139" s="1"/>
      <c r="L139" s="1"/>
      <c r="M139" s="1"/>
      <c r="N139" s="1"/>
      <c r="O139" s="1"/>
      <c r="P139" s="1" t="s">
        <v>215</v>
      </c>
      <c r="Q139" s="2">
        <v>20</v>
      </c>
    </row>
    <row r="140" spans="11:17" x14ac:dyDescent="0.35">
      <c r="K140" s="1"/>
      <c r="L140" s="1"/>
      <c r="M140" s="1"/>
      <c r="N140" s="1"/>
      <c r="O140" s="1"/>
      <c r="P140" s="1" t="s">
        <v>216</v>
      </c>
      <c r="Q140" s="2">
        <v>140</v>
      </c>
    </row>
    <row r="141" spans="11:17" x14ac:dyDescent="0.35">
      <c r="K141" s="1"/>
      <c r="L141" s="1"/>
      <c r="M141" s="1"/>
      <c r="N141" s="1"/>
      <c r="O141" s="1"/>
      <c r="P141" s="1" t="s">
        <v>217</v>
      </c>
      <c r="Q141" s="2">
        <v>-5180.57</v>
      </c>
    </row>
    <row r="142" spans="11:17" x14ac:dyDescent="0.35">
      <c r="K142" s="1"/>
      <c r="L142" s="1"/>
      <c r="M142" s="1"/>
      <c r="N142" s="1"/>
      <c r="O142" s="1"/>
      <c r="P142" s="1" t="s">
        <v>218</v>
      </c>
      <c r="Q142" s="2">
        <v>86.5</v>
      </c>
    </row>
    <row r="143" spans="11:17" x14ac:dyDescent="0.35">
      <c r="K143" s="1"/>
      <c r="L143" s="1"/>
      <c r="M143" s="1"/>
      <c r="N143" s="1"/>
      <c r="O143" s="1"/>
      <c r="P143" s="1" t="s">
        <v>219</v>
      </c>
      <c r="Q143" s="2">
        <v>15024.59</v>
      </c>
    </row>
    <row r="144" spans="11:17" x14ac:dyDescent="0.35">
      <c r="K144" s="1"/>
      <c r="L144" s="1"/>
      <c r="M144" s="1"/>
      <c r="N144" s="1"/>
      <c r="O144" s="1"/>
      <c r="P144" s="1" t="s">
        <v>220</v>
      </c>
      <c r="Q144" s="2">
        <v>4851.3900000000003</v>
      </c>
    </row>
    <row r="145" spans="11:17" x14ac:dyDescent="0.35">
      <c r="K145" s="1"/>
      <c r="L145" s="1"/>
      <c r="M145" s="1"/>
      <c r="N145" s="1"/>
      <c r="O145" s="1"/>
      <c r="P145" s="1" t="s">
        <v>221</v>
      </c>
      <c r="Q145" s="2">
        <v>288</v>
      </c>
    </row>
    <row r="146" spans="11:17" x14ac:dyDescent="0.35">
      <c r="K146" s="1"/>
      <c r="L146" s="1"/>
      <c r="M146" s="1"/>
      <c r="N146" s="1"/>
      <c r="O146" s="1"/>
      <c r="P146" s="1" t="s">
        <v>222</v>
      </c>
      <c r="Q146" s="2">
        <v>40</v>
      </c>
    </row>
    <row r="147" spans="11:17" x14ac:dyDescent="0.35">
      <c r="K147" s="1"/>
      <c r="L147" s="1"/>
      <c r="M147" s="1"/>
      <c r="N147" s="1"/>
      <c r="O147" s="1"/>
      <c r="P147" s="1" t="s">
        <v>223</v>
      </c>
      <c r="Q147" s="2">
        <v>20</v>
      </c>
    </row>
    <row r="148" spans="11:17" x14ac:dyDescent="0.35">
      <c r="K148" s="1"/>
      <c r="L148" s="1"/>
      <c r="M148" s="1"/>
      <c r="N148" s="1"/>
      <c r="O148" s="1"/>
      <c r="P148" s="1" t="s">
        <v>224</v>
      </c>
      <c r="Q148" s="2">
        <v>990.93</v>
      </c>
    </row>
    <row r="149" spans="11:17" x14ac:dyDescent="0.35">
      <c r="K149" s="1"/>
      <c r="L149" s="1"/>
      <c r="M149" s="1"/>
      <c r="N149" s="1"/>
      <c r="O149" s="1"/>
      <c r="P149" s="1" t="s">
        <v>225</v>
      </c>
      <c r="Q149" s="2">
        <v>65</v>
      </c>
    </row>
    <row r="150" spans="11:17" x14ac:dyDescent="0.35">
      <c r="K150" s="1"/>
      <c r="L150" s="1"/>
      <c r="M150" s="1"/>
      <c r="N150" s="1"/>
      <c r="O150" s="1"/>
      <c r="P150" s="1" t="s">
        <v>226</v>
      </c>
      <c r="Q150" s="2">
        <v>20</v>
      </c>
    </row>
    <row r="151" spans="11:17" x14ac:dyDescent="0.35">
      <c r="K151" s="1"/>
      <c r="L151" s="1"/>
      <c r="M151" s="1"/>
      <c r="N151" s="1"/>
      <c r="O151" s="1"/>
      <c r="P151" s="1" t="s">
        <v>227</v>
      </c>
      <c r="Q151" s="2">
        <v>124</v>
      </c>
    </row>
    <row r="152" spans="11:17" x14ac:dyDescent="0.35">
      <c r="K152" s="1"/>
      <c r="L152" s="1"/>
      <c r="M152" s="1"/>
      <c r="N152" s="1"/>
      <c r="O152" s="1"/>
      <c r="P152" s="1" t="s">
        <v>228</v>
      </c>
      <c r="Q152" s="2">
        <v>60</v>
      </c>
    </row>
    <row r="153" spans="11:17" x14ac:dyDescent="0.35">
      <c r="K153" s="1"/>
      <c r="L153" s="1"/>
      <c r="M153" s="1"/>
      <c r="N153" s="1"/>
      <c r="O153" s="1"/>
      <c r="P153" s="1" t="s">
        <v>229</v>
      </c>
      <c r="Q153" s="2">
        <v>20</v>
      </c>
    </row>
    <row r="154" spans="11:17" x14ac:dyDescent="0.35">
      <c r="K154" s="1"/>
      <c r="L154" s="1"/>
      <c r="M154" s="1"/>
      <c r="N154" s="1"/>
      <c r="O154" s="1"/>
      <c r="P154" s="1" t="s">
        <v>230</v>
      </c>
      <c r="Q154" s="2">
        <v>5294.57</v>
      </c>
    </row>
    <row r="155" spans="11:17" x14ac:dyDescent="0.35">
      <c r="K155" s="1"/>
      <c r="L155" s="1"/>
      <c r="M155" s="1"/>
      <c r="N155" s="1"/>
      <c r="O155" s="1"/>
      <c r="P155" s="1" t="s">
        <v>231</v>
      </c>
      <c r="Q155" s="2">
        <v>1832.08</v>
      </c>
    </row>
    <row r="156" spans="11:17" ht="15" thickBot="1" x14ac:dyDescent="0.4">
      <c r="K156" s="1"/>
      <c r="L156" s="1"/>
      <c r="M156" s="1"/>
      <c r="N156" s="1"/>
      <c r="O156" s="1"/>
      <c r="P156" s="1" t="s">
        <v>232</v>
      </c>
      <c r="Q156" s="5">
        <v>20</v>
      </c>
    </row>
    <row r="157" spans="11:17" x14ac:dyDescent="0.35">
      <c r="K157" s="1"/>
      <c r="L157" s="1"/>
      <c r="M157" s="1"/>
      <c r="N157" s="1"/>
      <c r="O157" s="1" t="s">
        <v>233</v>
      </c>
      <c r="P157" s="1"/>
      <c r="Q157" s="2">
        <f>ROUND(SUM(Q32:Q156),5)</f>
        <v>146274.93</v>
      </c>
    </row>
    <row r="158" spans="11:17" x14ac:dyDescent="0.35">
      <c r="K158" s="1"/>
      <c r="L158" s="1"/>
      <c r="M158" s="1"/>
      <c r="N158" s="1"/>
      <c r="O158" s="1" t="s">
        <v>234</v>
      </c>
      <c r="P158" s="1"/>
      <c r="Q158" s="2"/>
    </row>
    <row r="159" spans="11:17" x14ac:dyDescent="0.35">
      <c r="K159" s="1"/>
      <c r="L159" s="1"/>
      <c r="M159" s="1"/>
      <c r="N159" s="1"/>
      <c r="O159" s="1"/>
      <c r="P159" s="1" t="s">
        <v>235</v>
      </c>
      <c r="Q159" s="2">
        <v>500</v>
      </c>
    </row>
    <row r="160" spans="11:17" x14ac:dyDescent="0.35">
      <c r="K160" s="1"/>
      <c r="L160" s="1"/>
      <c r="M160" s="1"/>
      <c r="N160" s="1"/>
      <c r="O160" s="1"/>
      <c r="P160" s="1" t="s">
        <v>236</v>
      </c>
      <c r="Q160" s="2">
        <v>20</v>
      </c>
    </row>
    <row r="161" spans="11:17" x14ac:dyDescent="0.35">
      <c r="K161" s="1"/>
      <c r="L161" s="1"/>
      <c r="M161" s="1"/>
      <c r="N161" s="1"/>
      <c r="O161" s="1"/>
      <c r="P161" s="1" t="s">
        <v>237</v>
      </c>
      <c r="Q161" s="2">
        <v>48.25</v>
      </c>
    </row>
    <row r="162" spans="11:17" x14ac:dyDescent="0.35">
      <c r="K162" s="1"/>
      <c r="L162" s="1"/>
      <c r="M162" s="1"/>
      <c r="N162" s="1"/>
      <c r="O162" s="1"/>
      <c r="P162" s="1" t="s">
        <v>238</v>
      </c>
      <c r="Q162" s="2">
        <v>20</v>
      </c>
    </row>
    <row r="163" spans="11:17" x14ac:dyDescent="0.35">
      <c r="K163" s="1"/>
      <c r="L163" s="1"/>
      <c r="M163" s="1"/>
      <c r="N163" s="1"/>
      <c r="O163" s="1"/>
      <c r="P163" s="1" t="s">
        <v>239</v>
      </c>
      <c r="Q163" s="2">
        <v>1096.22</v>
      </c>
    </row>
    <row r="164" spans="11:17" x14ac:dyDescent="0.35">
      <c r="K164" s="1"/>
      <c r="L164" s="1"/>
      <c r="M164" s="1"/>
      <c r="N164" s="1"/>
      <c r="O164" s="1"/>
      <c r="P164" s="1" t="s">
        <v>240</v>
      </c>
      <c r="Q164" s="2">
        <v>20</v>
      </c>
    </row>
    <row r="165" spans="11:17" x14ac:dyDescent="0.35">
      <c r="K165" s="1"/>
      <c r="L165" s="1"/>
      <c r="M165" s="1"/>
      <c r="N165" s="1"/>
      <c r="O165" s="1"/>
      <c r="P165" s="1" t="s">
        <v>241</v>
      </c>
      <c r="Q165" s="2">
        <v>20</v>
      </c>
    </row>
    <row r="166" spans="11:17" x14ac:dyDescent="0.35">
      <c r="K166" s="1"/>
      <c r="L166" s="1"/>
      <c r="M166" s="1"/>
      <c r="N166" s="1"/>
      <c r="O166" s="1"/>
      <c r="P166" s="1" t="s">
        <v>242</v>
      </c>
      <c r="Q166" s="2">
        <v>28.23</v>
      </c>
    </row>
    <row r="167" spans="11:17" x14ac:dyDescent="0.35">
      <c r="K167" s="1"/>
      <c r="L167" s="1"/>
      <c r="M167" s="1"/>
      <c r="N167" s="1"/>
      <c r="O167" s="1"/>
      <c r="P167" s="1" t="s">
        <v>243</v>
      </c>
      <c r="Q167" s="2">
        <v>500</v>
      </c>
    </row>
    <row r="168" spans="11:17" x14ac:dyDescent="0.35">
      <c r="K168" s="1"/>
      <c r="L168" s="1"/>
      <c r="M168" s="1"/>
      <c r="N168" s="1"/>
      <c r="O168" s="1"/>
      <c r="P168" s="1" t="s">
        <v>244</v>
      </c>
      <c r="Q168" s="2">
        <v>100</v>
      </c>
    </row>
    <row r="169" spans="11:17" x14ac:dyDescent="0.35">
      <c r="K169" s="1"/>
      <c r="L169" s="1"/>
      <c r="M169" s="1"/>
      <c r="N169" s="1"/>
      <c r="O169" s="1"/>
      <c r="P169" s="1" t="s">
        <v>245</v>
      </c>
      <c r="Q169" s="2">
        <v>-173.87</v>
      </c>
    </row>
    <row r="170" spans="11:17" x14ac:dyDescent="0.35">
      <c r="K170" s="1"/>
      <c r="L170" s="1"/>
      <c r="M170" s="1"/>
      <c r="N170" s="1"/>
      <c r="O170" s="1"/>
      <c r="P170" s="1" t="s">
        <v>246</v>
      </c>
      <c r="Q170" s="2">
        <v>510</v>
      </c>
    </row>
    <row r="171" spans="11:17" ht="15" thickBot="1" x14ac:dyDescent="0.4">
      <c r="K171" s="1"/>
      <c r="L171" s="1"/>
      <c r="M171" s="1"/>
      <c r="N171" s="1"/>
      <c r="O171" s="1"/>
      <c r="P171" s="1" t="s">
        <v>247</v>
      </c>
      <c r="Q171" s="5">
        <v>606.21</v>
      </c>
    </row>
    <row r="172" spans="11:17" x14ac:dyDescent="0.35">
      <c r="K172" s="1"/>
      <c r="L172" s="1"/>
      <c r="M172" s="1"/>
      <c r="N172" s="1"/>
      <c r="O172" s="1" t="s">
        <v>248</v>
      </c>
      <c r="P172" s="1"/>
      <c r="Q172" s="2">
        <f>ROUND(SUM(Q158:Q171),5)</f>
        <v>3295.04</v>
      </c>
    </row>
    <row r="173" spans="11:17" x14ac:dyDescent="0.35">
      <c r="K173" s="1"/>
      <c r="L173" s="1"/>
      <c r="M173" s="1"/>
      <c r="N173" s="1"/>
      <c r="O173" s="1" t="s">
        <v>249</v>
      </c>
      <c r="P173" s="1"/>
      <c r="Q173" s="2"/>
    </row>
    <row r="174" spans="11:17" ht="15" thickBot="1" x14ac:dyDescent="0.4">
      <c r="K174" s="1"/>
      <c r="L174" s="1"/>
      <c r="M174" s="1"/>
      <c r="N174" s="1"/>
      <c r="O174" s="1"/>
      <c r="P174" s="1" t="s">
        <v>250</v>
      </c>
      <c r="Q174" s="3">
        <v>4047.35</v>
      </c>
    </row>
    <row r="175" spans="11:17" ht="15" thickBot="1" x14ac:dyDescent="0.4">
      <c r="K175" s="1"/>
      <c r="L175" s="1"/>
      <c r="M175" s="1"/>
      <c r="N175" s="1"/>
      <c r="O175" s="1" t="s">
        <v>251</v>
      </c>
      <c r="P175" s="1"/>
      <c r="Q175" s="6">
        <f>ROUND(SUM(Q173:Q174),5)</f>
        <v>4047.35</v>
      </c>
    </row>
    <row r="176" spans="11:17" ht="15" thickBot="1" x14ac:dyDescent="0.4">
      <c r="K176" s="1"/>
      <c r="L176" s="1"/>
      <c r="M176" s="1"/>
      <c r="N176" s="1" t="s">
        <v>252</v>
      </c>
      <c r="O176" s="1"/>
      <c r="P176" s="1"/>
      <c r="Q176" s="6">
        <f>ROUND(SUM(Q28:Q31)+Q157+Q172+Q175,5)</f>
        <v>153011.26999999999</v>
      </c>
    </row>
    <row r="177" spans="11:17" ht="15" thickBot="1" x14ac:dyDescent="0.4">
      <c r="K177" s="1"/>
      <c r="L177" s="1"/>
      <c r="M177" s="1" t="s">
        <v>253</v>
      </c>
      <c r="N177" s="1"/>
      <c r="O177" s="1"/>
      <c r="P177" s="1"/>
      <c r="Q177" s="4">
        <f>ROUND(Q24+Q27+Q176,5)</f>
        <v>159393.19</v>
      </c>
    </row>
    <row r="178" spans="11:17" x14ac:dyDescent="0.35">
      <c r="K178" s="1"/>
      <c r="L178" s="1" t="s">
        <v>254</v>
      </c>
      <c r="M178" s="1"/>
      <c r="N178" s="1"/>
      <c r="O178" s="1"/>
      <c r="P178" s="1"/>
      <c r="Q178" s="2">
        <f>ROUND(Q23+Q177,5)</f>
        <v>159393.19</v>
      </c>
    </row>
    <row r="179" spans="11:17" x14ac:dyDescent="0.35">
      <c r="K179" s="1"/>
      <c r="L179" s="1" t="s">
        <v>255</v>
      </c>
      <c r="M179" s="1"/>
      <c r="N179" s="1"/>
      <c r="O179" s="1"/>
      <c r="P179" s="1"/>
      <c r="Q179" s="2"/>
    </row>
    <row r="180" spans="11:17" x14ac:dyDescent="0.35">
      <c r="K180" s="1"/>
      <c r="L180" s="1"/>
      <c r="M180" s="1" t="s">
        <v>256</v>
      </c>
      <c r="N180" s="1"/>
      <c r="O180" s="1"/>
      <c r="P180" s="1"/>
      <c r="Q180" s="2">
        <v>186846.92</v>
      </c>
    </row>
    <row r="181" spans="11:17" ht="15" thickBot="1" x14ac:dyDescent="0.4">
      <c r="K181" s="1"/>
      <c r="L181" s="1"/>
      <c r="M181" s="1" t="s">
        <v>77</v>
      </c>
      <c r="N181" s="1"/>
      <c r="O181" s="1"/>
      <c r="P181" s="1"/>
      <c r="Q181" s="3">
        <v>18635.63</v>
      </c>
    </row>
    <row r="182" spans="11:17" ht="15" thickBot="1" x14ac:dyDescent="0.4">
      <c r="K182" s="1"/>
      <c r="L182" s="1" t="s">
        <v>257</v>
      </c>
      <c r="M182" s="1"/>
      <c r="N182" s="1"/>
      <c r="O182" s="1"/>
      <c r="P182" s="1"/>
      <c r="Q182" s="6">
        <f>ROUND(SUM(Q179:Q181),5)</f>
        <v>205482.55</v>
      </c>
    </row>
    <row r="183" spans="11:17" ht="15" thickBot="1" x14ac:dyDescent="0.4">
      <c r="K183" s="1" t="s">
        <v>258</v>
      </c>
      <c r="L183" s="1"/>
      <c r="M183" s="1"/>
      <c r="N183" s="1"/>
      <c r="O183" s="1"/>
      <c r="P183" s="1"/>
      <c r="Q183" s="7">
        <f>ROUND(Q22+Q178+Q182,5)</f>
        <v>364875.74</v>
      </c>
    </row>
    <row r="184" spans="11:17" ht="15" thickTop="1" x14ac:dyDescent="0.35"/>
  </sheetData>
  <pageMargins left="0.7" right="0.7" top="0.75" bottom="0.75" header="0.25" footer="0.3"/>
  <pageSetup orientation="portrait" r:id="rId1"/>
  <headerFooter>
    <oddHeader>&amp;L&amp;"Arial,Bold"&amp;8 3:53 PM
&amp;"Arial,Bold"&amp;8 02/06/12
&amp;"Arial,Bold"&amp;8 Accrual Basis&amp;C&amp;"Arial,Bold"&amp;12 OWASP Foundation
&amp;"Arial,Bold"&amp;14 Profit &amp;&amp; Loss
&amp;"Arial,Bold"&amp;10 January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Shrader</dc:creator>
  <cp:lastModifiedBy>Alison Shrader</cp:lastModifiedBy>
  <dcterms:created xsi:type="dcterms:W3CDTF">2012-02-06T20:53:50Z</dcterms:created>
  <dcterms:modified xsi:type="dcterms:W3CDTF">2012-02-06T20:57:06Z</dcterms:modified>
</cp:coreProperties>
</file>