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65326" windowWidth="14115" windowHeight="8670" activeTab="0"/>
  </bookViews>
  <sheets>
    <sheet name="Dashboard" sheetId="1" r:id="rId1"/>
    <sheet name="Tickets" sheetId="2" r:id="rId2"/>
    <sheet name="Sponsors" sheetId="3" r:id="rId3"/>
    <sheet name="Training" sheetId="4" r:id="rId4"/>
    <sheet name="Merchandise" sheetId="5" r:id="rId5"/>
    <sheet name="Catering" sheetId="6" r:id="rId6"/>
    <sheet name="Entertainment" sheetId="7" r:id="rId7"/>
    <sheet name="Schwag" sheetId="8" r:id="rId8"/>
    <sheet name="Venue" sheetId="9" r:id="rId9"/>
    <sheet name="Travel" sheetId="10" r:id="rId10"/>
    <sheet name="Accommodations" sheetId="11" r:id="rId11"/>
    <sheet name="AV" sheetId="12" r:id="rId12"/>
    <sheet name="Promotion" sheetId="13" r:id="rId13"/>
    <sheet name="Contests" sheetId="14" r:id="rId14"/>
    <sheet name="Signage &amp; Booklets" sheetId="15" r:id="rId15"/>
    <sheet name="Misc" sheetId="16" r:id="rId16"/>
  </sheets>
  <definedNames/>
  <calcPr fullCalcOnLoad="1"/>
</workbook>
</file>

<file path=xl/comments1.xml><?xml version="1.0" encoding="utf-8"?>
<comments xmlns="http://schemas.openxmlformats.org/spreadsheetml/2006/main">
  <authors>
    <author>AsposeUser</author>
  </authors>
  <commentList>
    <comment ref="D22" authorId="0">
      <text>
        <r>
          <rPr>
            <sz val="10"/>
            <rFont val="Arial"/>
            <family val="2"/>
          </rPr>
          <t>mbristow:
Target percentages are based on OWASP institutional history for AppSec Conferences</t>
        </r>
      </text>
    </comment>
  </commentList>
</comments>
</file>

<file path=xl/comments2.xml><?xml version="1.0" encoding="utf-8"?>
<comments xmlns="http://schemas.openxmlformats.org/spreadsheetml/2006/main">
  <authors>
    <author>AsposeUser</author>
  </authors>
  <commentList>
    <comment ref="G3" authorId="0">
      <text>
        <r>
          <rPr>
            <sz val="10"/>
            <rFont val="Arial"/>
            <family val="2"/>
          </rPr>
          <t>Mark Bristow:
Standard price set by regonline</t>
        </r>
      </text>
    </comment>
    <comment ref="B18" authorId="0">
      <text>
        <r>
          <rPr>
            <sz val="10"/>
            <rFont val="Arial"/>
            <family val="2"/>
          </rPr>
          <t>mbristow:
Referenced from Training Tab</t>
        </r>
      </text>
    </comment>
    <comment ref="B19" authorId="0">
      <text>
        <r>
          <rPr>
            <sz val="10"/>
            <rFont val="Arial"/>
            <family val="2"/>
          </rPr>
          <t>mbristow:
Expected Sponsor Complementary Tickets</t>
        </r>
      </text>
    </comment>
    <comment ref="B20" authorId="0">
      <text>
        <r>
          <rPr>
            <sz val="10"/>
            <rFont val="Arial"/>
            <family val="2"/>
          </rPr>
          <t>Mark Bristow:Exhibitor only passes (for food calculations)</t>
        </r>
      </text>
    </comment>
  </commentList>
</comments>
</file>

<file path=xl/comments4.xml><?xml version="1.0" encoding="utf-8"?>
<comments xmlns="http://schemas.openxmlformats.org/spreadsheetml/2006/main">
  <authors>
    <author>AsposeUser</author>
  </authors>
  <commentList>
    <comment ref="I12" authorId="0">
      <text>
        <r>
          <rPr>
            <sz val="10"/>
            <rFont val="Arial"/>
            <family val="2"/>
          </rPr>
          <t>Mark Bristow:
Number of trainiers (including train the trainers or guests) per class</t>
        </r>
      </text>
    </comment>
    <comment ref="J12" authorId="0">
      <text>
        <r>
          <rPr>
            <sz val="10"/>
            <rFont val="Arial"/>
            <family val="2"/>
          </rPr>
          <t>Mark Bristow:
Up to 2 OWASP leaders can attend training for free</t>
        </r>
      </text>
    </comment>
  </commentList>
</comments>
</file>

<file path=xl/comments6.xml><?xml version="1.0" encoding="utf-8"?>
<comments xmlns="http://schemas.openxmlformats.org/spreadsheetml/2006/main">
  <authors>
    <author>AsposeUser</author>
  </authors>
  <commentList>
    <comment ref="B35" authorId="0">
      <text>
        <r>
          <rPr>
            <sz val="10"/>
            <rFont val="Arial"/>
            <family val="2"/>
          </rPr>
          <t>mbristow:
Referenced from Training Tab</t>
        </r>
      </text>
    </comment>
    <comment ref="B45" authorId="0">
      <text>
        <r>
          <rPr>
            <sz val="10"/>
            <rFont val="Arial"/>
            <family val="2"/>
          </rPr>
          <t>mbristow:
Referenced from Training Tab</t>
        </r>
      </text>
    </comment>
  </commentList>
</comments>
</file>

<file path=xl/comments7.xml><?xml version="1.0" encoding="utf-8"?>
<comments xmlns="http://schemas.openxmlformats.org/spreadsheetml/2006/main">
  <authors>
    <author>AsposeUser</author>
  </authors>
  <commentList>
    <comment ref="A6" authorId="0">
      <text>
        <r>
          <rPr>
            <sz val="10"/>
            <rFont val="Arial"/>
            <family val="2"/>
          </rPr>
          <t xml:space="preserve">Mark Bristow:
Refrenced from tickets sheet
</t>
        </r>
      </text>
    </comment>
    <comment ref="A37" authorId="0">
      <text>
        <r>
          <rPr>
            <sz val="10"/>
            <rFont val="Arial"/>
            <family val="2"/>
          </rPr>
          <t>Mark Bristow:
Not Scenario Based</t>
        </r>
      </text>
    </comment>
  </commentList>
</comments>
</file>

<file path=xl/comments8.xml><?xml version="1.0" encoding="utf-8"?>
<comments xmlns="http://schemas.openxmlformats.org/spreadsheetml/2006/main">
  <authors>
    <author>AsposeUser</author>
  </authors>
  <commentList>
    <comment ref="A6" authorId="0">
      <text>
        <r>
          <rPr>
            <sz val="10"/>
            <rFont val="Arial"/>
            <family val="2"/>
          </rPr>
          <t xml:space="preserve">Mark Bristow:
Refrenced from tickets sheet
</t>
        </r>
      </text>
    </comment>
  </commentList>
</comments>
</file>

<file path=xl/sharedStrings.xml><?xml version="1.0" encoding="utf-8"?>
<sst xmlns="http://schemas.openxmlformats.org/spreadsheetml/2006/main" count="455" uniqueCount="218">
  <si>
    <t>Con Days</t>
  </si>
  <si>
    <t>Dinner Buffet</t>
  </si>
  <si>
    <t>Item</t>
  </si>
  <si>
    <t>Gift Certificiate</t>
  </si>
  <si>
    <t>Expenses</t>
  </si>
  <si>
    <t>Conference Attendees</t>
  </si>
  <si>
    <t>Gold</t>
  </si>
  <si>
    <t>Anything that doesn’t fit anywhere else</t>
  </si>
  <si>
    <t>Conference Pamphlet</t>
  </si>
  <si>
    <t># of Nights</t>
  </si>
  <si>
    <t>Profit</t>
  </si>
  <si>
    <t>For additional information go to http://www.owasp.org/index.php/Conference_Budget_Planning_Tool</t>
  </si>
  <si>
    <t>N/A</t>
  </si>
  <si>
    <t>Audio Visual</t>
  </si>
  <si>
    <t>Use this sheet to itimize any venue related expenses/credits related to DAILY catering expenses.  Please track any "Catering" items under entertainment expenses for networking events or hosted events.  An example of common expenses has been provided.  Please tailor to your conference requirements.</t>
  </si>
  <si>
    <t>OWASP Hat</t>
  </si>
  <si>
    <t>Per Night</t>
  </si>
  <si>
    <t>Breakfast</t>
  </si>
  <si>
    <t>Use this sheet to itimize any venue related expenses/credits related to any special events.  Examples include musical guests, networking events, staff/speaker events, or dinners.  Please track any catering items for these events here.  An example of common expenses has been provided.  Please tailor to your conference requirements but ensure that the total cost appears in cell B4 for use on the dashboard.</t>
  </si>
  <si>
    <t>Silver</t>
  </si>
  <si>
    <t>Conference Venue</t>
  </si>
  <si>
    <t>Keynote 2</t>
  </si>
  <si>
    <t>Keynote 1</t>
  </si>
  <si>
    <t>Voluenteers</t>
  </si>
  <si>
    <t>Notebook</t>
  </si>
  <si>
    <t>Available</t>
  </si>
  <si>
    <t>Cost/Attendee</t>
  </si>
  <si>
    <t>Con Staff</t>
  </si>
  <si>
    <t>Entertainment</t>
  </si>
  <si>
    <t>Salads</t>
  </si>
  <si>
    <t>Large Schedules</t>
  </si>
  <si>
    <t>Scenario 1</t>
  </si>
  <si>
    <t>Scenario 2</t>
  </si>
  <si>
    <t>Scenario 3</t>
  </si>
  <si>
    <t>Shirts</t>
  </si>
  <si>
    <t>PM Break</t>
  </si>
  <si>
    <t>Note</t>
  </si>
  <si>
    <t>Training Attendees</t>
  </si>
  <si>
    <t>Use this sheet to itimize any venue related expenses/credits.  Any rental fees associated with venue rental should be recorded here (eg. speaking rooms, breakout rooms, vendor expo, training rooms, reception rental …)  Audio/Visual or other expenses should be placed in the A/V Tab.  An example of common expenses has been provided.  If your conference has both catering and venue costs with one vendor, please split between the two sheets.</t>
  </si>
  <si>
    <t>Comps</t>
  </si>
  <si>
    <t>Dinner</t>
  </si>
  <si>
    <t>T-Shirt</t>
  </si>
  <si>
    <t>Microphones</t>
  </si>
  <si>
    <t>Coffee</t>
  </si>
  <si>
    <t>Total/Day</t>
  </si>
  <si>
    <t>Payee</t>
  </si>
  <si>
    <t>Item Total</t>
  </si>
  <si>
    <t>Promotion</t>
  </si>
  <si>
    <t>Staff Shirts</t>
  </si>
  <si>
    <t>Accomodations</t>
  </si>
  <si>
    <t>Overhead</t>
  </si>
  <si>
    <t>OWASP Conference Budget Planning Tool</t>
  </si>
  <si>
    <t>Networking Event</t>
  </si>
  <si>
    <t>Conference Info</t>
  </si>
  <si>
    <t>AppSec Admission</t>
  </si>
  <si>
    <t>Items for sale at the event</t>
  </si>
  <si>
    <t>Lanyard</t>
  </si>
  <si>
    <t>Track 3 Room</t>
  </si>
  <si>
    <t>Accommodations</t>
  </si>
  <si>
    <t>Expo</t>
  </si>
  <si>
    <t>Cost per Attendee</t>
  </si>
  <si>
    <t>Balance</t>
  </si>
  <si>
    <t>Conference</t>
  </si>
  <si>
    <t>Vendor Expo</t>
  </si>
  <si>
    <t>Total Profit</t>
  </si>
  <si>
    <t>AV</t>
  </si>
  <si>
    <t>Notes</t>
  </si>
  <si>
    <t>Registration Room</t>
  </si>
  <si>
    <t>Use this sheet to itimize any venue related expenses/credits related to conference provided accomodation expenses.  It is customary for conferences to cover the accomodations of key conference staff, board members and committee members.</t>
  </si>
  <si>
    <t>Total Attendees</t>
  </si>
  <si>
    <t>Use this sheet to itimize any venue related expenses/credits related to Audio Visual requirements.  Be sure to sum up any gaurenteed minimums in cell B5.</t>
  </si>
  <si>
    <t>Keynote Hotel</t>
  </si>
  <si>
    <t>Sponsor Comps</t>
  </si>
  <si>
    <t>TV Screens</t>
  </si>
  <si>
    <t>1 Day</t>
  </si>
  <si>
    <t>Merchandise</t>
  </si>
  <si>
    <t>Sponsors</t>
  </si>
  <si>
    <t>Projectors</t>
  </si>
  <si>
    <t>Income</t>
  </si>
  <si>
    <t>Note: OWASP Branded items are profit only, if not branded for the confrence they will be retruned to overall stock for sale</t>
  </si>
  <si>
    <t>Signage &amp; Booklets</t>
  </si>
  <si>
    <t>Duration</t>
  </si>
  <si>
    <t>Days</t>
  </si>
  <si>
    <t>Company</t>
  </si>
  <si>
    <t>Catering</t>
  </si>
  <si>
    <t>Paid Attendees</t>
  </si>
  <si>
    <t>Margin</t>
  </si>
  <si>
    <t>Training</t>
  </si>
  <si>
    <t>Intl Flight</t>
  </si>
  <si>
    <t>Insurance</t>
  </si>
  <si>
    <t>Attendees</t>
  </si>
  <si>
    <t>Category</t>
  </si>
  <si>
    <t>Total Comps</t>
  </si>
  <si>
    <t>Printers</t>
  </si>
  <si>
    <t>Meal</t>
  </si>
  <si>
    <t>OWASP Mug</t>
  </si>
  <si>
    <t>Print ads</t>
  </si>
  <si>
    <t>OWASP Hoodie</t>
  </si>
  <si>
    <t>Total/Person</t>
  </si>
  <si>
    <t>Stress Bal</t>
  </si>
  <si>
    <t>Per Attd/Day</t>
  </si>
  <si>
    <t>Generic Hot</t>
  </si>
  <si>
    <t>Bags</t>
  </si>
  <si>
    <t>Speakers</t>
  </si>
  <si>
    <t>Income:</t>
  </si>
  <si>
    <t>CTF/Breakout Room</t>
  </si>
  <si>
    <t>Items Sold</t>
  </si>
  <si>
    <t>Sponsor</t>
  </si>
  <si>
    <t>Badge</t>
  </si>
  <si>
    <t>Track 2 Room</t>
  </si>
  <si>
    <t>Party</t>
  </si>
  <si>
    <t>Mug</t>
  </si>
  <si>
    <t>Students</t>
  </si>
  <si>
    <t>Green Room</t>
  </si>
  <si>
    <t>Gluten Free</t>
  </si>
  <si>
    <t>Items Purchased</t>
  </si>
  <si>
    <t>Trainers</t>
  </si>
  <si>
    <t>Books</t>
  </si>
  <si>
    <t>Service Fee</t>
  </si>
  <si>
    <t>Price</t>
  </si>
  <si>
    <t>OWASP Leaders</t>
  </si>
  <si>
    <t>Revenue</t>
  </si>
  <si>
    <t>Travel</t>
  </si>
  <si>
    <t>Member</t>
  </si>
  <si>
    <t>Electrical</t>
  </si>
  <si>
    <t>Food</t>
  </si>
  <si>
    <t>Contests</t>
  </si>
  <si>
    <t>Lighting</t>
  </si>
  <si>
    <t>These costs are unlikely to change based on the scenario</t>
  </si>
  <si>
    <t>AM Break</t>
  </si>
  <si>
    <t>Paid Attendence</t>
  </si>
  <si>
    <t>Hoodie</t>
  </si>
  <si>
    <t>Security Office</t>
  </si>
  <si>
    <t>Track 1 Room</t>
  </si>
  <si>
    <t>Platnium</t>
  </si>
  <si>
    <t>Conference Office</t>
  </si>
  <si>
    <t>Tax</t>
  </si>
  <si>
    <t>Lunch</t>
  </si>
  <si>
    <t>Tickets</t>
  </si>
  <si>
    <t>Misc.</t>
  </si>
  <si>
    <t>Speaker/VIP Dinner</t>
  </si>
  <si>
    <t>Training Room 5</t>
  </si>
  <si>
    <t>Training Room 4</t>
  </si>
  <si>
    <t>Training Room 3</t>
  </si>
  <si>
    <t>Exp/Paid</t>
  </si>
  <si>
    <t>Training Room 2</t>
  </si>
  <si>
    <t>Training Room 1</t>
  </si>
  <si>
    <t>Total</t>
  </si>
  <si>
    <t>Expo passes</t>
  </si>
  <si>
    <t>Registration Fee</t>
  </si>
  <si>
    <t>Attendence</t>
  </si>
  <si>
    <t>Drinks/Attendee</t>
  </si>
  <si>
    <t>Subtotal</t>
  </si>
  <si>
    <t>v0.3</t>
  </si>
  <si>
    <t>Bar Tenders</t>
  </si>
  <si>
    <t>Total Students</t>
  </si>
  <si>
    <t>Plain Tee</t>
  </si>
  <si>
    <t>Flight</t>
  </si>
  <si>
    <t>Venue</t>
  </si>
  <si>
    <t>Paid Tickets</t>
  </si>
  <si>
    <t>Medical</t>
  </si>
  <si>
    <t># Sold</t>
  </si>
  <si>
    <t>Staff Polos</t>
  </si>
  <si>
    <t>Permits</t>
  </si>
  <si>
    <t>2 Day</t>
  </si>
  <si>
    <t>Training Days</t>
  </si>
  <si>
    <t>Medical Office</t>
  </si>
  <si>
    <t>Use this sheet to itimize any expenses/credits related to conference provided travel expenses.  It is customary for conferences to cover the direct travel accomodations of board members and committee members as well as a reasonable per diem for expenses.</t>
  </si>
  <si>
    <t>Misc Catering</t>
  </si>
  <si>
    <t>Expenses/Day</t>
  </si>
  <si>
    <t>Plain Tee Shirt</t>
  </si>
  <si>
    <t>Cost</t>
  </si>
  <si>
    <t>Security</t>
  </si>
  <si>
    <t>VIP</t>
  </si>
  <si>
    <t>Bag</t>
  </si>
  <si>
    <t>Misc</t>
  </si>
  <si>
    <t>Max Att</t>
  </si>
  <si>
    <t xml:space="preserve">Amount Gaurenteed </t>
  </si>
  <si>
    <t>Expo Only</t>
  </si>
  <si>
    <t>Small Buiz</t>
  </si>
  <si>
    <t>Trinket</t>
  </si>
  <si>
    <t>OWASP Polo</t>
  </si>
  <si>
    <t>Standing directional Signs</t>
  </si>
  <si>
    <t>Use this sheet to itimize any expenses/credits related to promotion/advertising costs.</t>
  </si>
  <si>
    <t>Diamond</t>
  </si>
  <si>
    <t>Gaurenteed Min</t>
  </si>
  <si>
    <t>OWASP Tee</t>
  </si>
  <si>
    <t>Schwag</t>
  </si>
  <si>
    <t>Quantity</t>
  </si>
  <si>
    <t>Beverages</t>
  </si>
  <si>
    <t>Amount Gaurenteed to catering company via contract</t>
  </si>
  <si>
    <t>Level</t>
  </si>
  <si>
    <t>Speaker</t>
  </si>
  <si>
    <t>This sheet is primarily a "read only" sheet that references information from other parts of the tool (see field comments for source location).  Items that can be changed on this sheet (and subsequently updated throughout the tool) are the "Full Price Attendees", "Early Bird", "OWASP Members", "Students" and "Conference Comps" items.  All other attendence records should be updated on their respective tabs.</t>
  </si>
  <si>
    <t>Complementary Tickets</t>
  </si>
  <si>
    <t>Van Rental</t>
  </si>
  <si>
    <t xml:space="preserve">Office Supploes </t>
  </si>
  <si>
    <t>Folding Signs</t>
  </si>
  <si>
    <t>Use this sheet to outline any expenses or credits related to Signage or other printed materials.</t>
  </si>
  <si>
    <t>Signage &amp; Booklets</t>
  </si>
  <si>
    <t>Slick Sheets</t>
  </si>
  <si>
    <t>Misc Signage</t>
  </si>
  <si>
    <t>Telecommunications</t>
  </si>
  <si>
    <t>This sheet outlines all of the sponsorship revenue and complementary event tickets for the conference.  Sponsorship oppertunities are conference specific, but common offerings and prices are listed in the outlined box below.  Revunes and complementary tickets will automatically be updated throughout the tool.</t>
  </si>
  <si>
    <t>Track Signs</t>
  </si>
  <si>
    <t>Tax</t>
  </si>
  <si>
    <t>Brochure Designing Fees</t>
  </si>
  <si>
    <t>AV Staff</t>
  </si>
  <si>
    <t>Generic Cold</t>
  </si>
  <si>
    <t>OWASP has a relationship to purchase conference schwag from http://www.crestline.com/.  Enter any schwag items with unit cost below.  The # of Attendees will be automatically populated form the Attendance tab.  Enter the additional margin for purchase and the totals will be calculated automatically.</t>
  </si>
  <si>
    <t>Staff,VIP</t>
  </si>
  <si>
    <t>lucky draw</t>
  </si>
  <si>
    <t>Use this sheet to itimize anyexpenses/credits related to conference contests/prizes.</t>
  </si>
  <si>
    <t>Use this sheet to itemize any training classes that will be offered at the conference.  The totals entered here will be automatically updated as revenue on the dashboard and the participation of trainers and attendees will automatically be updated where appropriate.  Profit margins are based on a 75/25 split with OWASP/Vendor.</t>
  </si>
  <si>
    <t>Pen</t>
  </si>
  <si>
    <t>Gift</t>
  </si>
  <si>
    <t>1 Day</t>
  </si>
  <si>
    <t>Trainers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</si>
</sst>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quot;$&quot;\(#,##0.00\)"/>
  </numFmts>
  <fonts count="50">
    <font>
      <sz val="10"/>
      <name val="Arial"/>
      <family val="2"/>
    </font>
    <font>
      <b/>
      <sz val="20"/>
      <color indexed="8"/>
      <name val="Arial"/>
      <family val="2"/>
    </font>
    <font>
      <sz val="12"/>
      <color indexed="8"/>
      <name val="Arial"/>
      <family val="2"/>
    </font>
    <font>
      <b/>
      <sz val="10"/>
      <color indexed="8"/>
      <name val="Arial"/>
      <family val="2"/>
    </font>
    <font>
      <sz val="10"/>
      <color indexed="14"/>
      <name val="Arial"/>
      <family val="2"/>
    </font>
    <font>
      <sz val="10"/>
      <color indexed="8"/>
      <name val="Arial"/>
      <family val="2"/>
    </font>
    <font>
      <b/>
      <u val="single"/>
      <sz val="16"/>
      <color indexed="8"/>
      <name val="Arial"/>
      <family val="2"/>
    </font>
    <font>
      <sz val="10"/>
      <color indexed="13"/>
      <name val="Arial"/>
      <family val="2"/>
    </font>
    <font>
      <b/>
      <sz val="10"/>
      <color indexed="13"/>
      <name val="Arial"/>
      <family val="2"/>
    </font>
    <font>
      <b/>
      <sz val="14"/>
      <color indexed="8"/>
      <name val="Arial"/>
      <family val="2"/>
    </font>
    <font>
      <b/>
      <sz val="22"/>
      <color indexed="8"/>
      <name val="Arial"/>
      <family val="2"/>
    </font>
    <font>
      <b/>
      <u val="single"/>
      <sz val="10"/>
      <color indexed="8"/>
      <name val="Arial"/>
      <family val="2"/>
    </font>
    <font>
      <b/>
      <sz val="12"/>
      <color indexed="8"/>
      <name val="Arial"/>
      <family val="2"/>
    </font>
    <font>
      <b/>
      <sz val="16"/>
      <color indexed="8"/>
      <name val="Arial"/>
      <family val="2"/>
    </font>
    <font>
      <sz val="9"/>
      <name val="宋体"/>
      <family val="0"/>
    </font>
    <font>
      <sz val="11"/>
      <color indexed="8"/>
      <name val="宋体"/>
      <family val="0"/>
    </font>
    <font>
      <sz val="11"/>
      <color indexed="14"/>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14"/>
      <name val="宋体"/>
      <family val="0"/>
    </font>
    <font>
      <i/>
      <sz val="11"/>
      <color indexed="23"/>
      <name val="宋体"/>
      <family val="0"/>
    </font>
    <font>
      <sz val="11"/>
      <color indexed="1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2"/>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3">
    <xf numFmtId="0" fontId="0" fillId="0" borderId="0" xfId="0" applyAlignment="1">
      <alignment vertical="center"/>
    </xf>
    <xf numFmtId="0" fontId="3" fillId="0" borderId="0" xfId="0" applyNumberFormat="1" applyFont="1" applyFill="1" applyAlignment="1">
      <alignment horizontal="right"/>
    </xf>
    <xf numFmtId="0" fontId="3" fillId="0" borderId="0" xfId="0" applyNumberFormat="1" applyFont="1" applyFill="1" applyAlignment="1">
      <alignment/>
    </xf>
    <xf numFmtId="176" fontId="4" fillId="0" borderId="0" xfId="0" applyNumberFormat="1" applyFont="1" applyFill="1" applyAlignment="1">
      <alignment/>
    </xf>
    <xf numFmtId="176" fontId="3" fillId="0" borderId="0" xfId="0" applyNumberFormat="1" applyFont="1" applyFill="1" applyAlignment="1">
      <alignment/>
    </xf>
    <xf numFmtId="0" fontId="5" fillId="0" borderId="0" xfId="0" applyNumberFormat="1" applyFont="1" applyFill="1" applyAlignment="1">
      <alignment horizontal="right"/>
    </xf>
    <xf numFmtId="0" fontId="5" fillId="0" borderId="0" xfId="0" applyNumberFormat="1" applyFont="1" applyFill="1" applyAlignment="1">
      <alignment/>
    </xf>
    <xf numFmtId="0" fontId="4" fillId="0" borderId="0" xfId="0" applyNumberFormat="1" applyFont="1" applyFill="1" applyAlignment="1">
      <alignment/>
    </xf>
    <xf numFmtId="0" fontId="6" fillId="33" borderId="0" xfId="0" applyNumberFormat="1" applyFont="1" applyFill="1" applyAlignment="1">
      <alignment horizontal="center"/>
    </xf>
    <xf numFmtId="0" fontId="6" fillId="34" borderId="0" xfId="0" applyNumberFormat="1" applyFont="1" applyFill="1" applyAlignment="1">
      <alignment horizontal="center"/>
    </xf>
    <xf numFmtId="0" fontId="6" fillId="35" borderId="0" xfId="0" applyNumberFormat="1" applyFont="1" applyFill="1" applyAlignment="1">
      <alignment horizontal="center"/>
    </xf>
    <xf numFmtId="176" fontId="5" fillId="33" borderId="0" xfId="0" applyNumberFormat="1" applyFont="1" applyFill="1" applyAlignment="1">
      <alignment/>
    </xf>
    <xf numFmtId="176" fontId="5" fillId="34" borderId="0" xfId="0" applyNumberFormat="1" applyFont="1" applyFill="1" applyAlignment="1">
      <alignment/>
    </xf>
    <xf numFmtId="176" fontId="5" fillId="35" borderId="0" xfId="0" applyNumberFormat="1" applyFont="1" applyFill="1" applyAlignment="1">
      <alignment/>
    </xf>
    <xf numFmtId="176" fontId="3" fillId="33" borderId="0" xfId="0" applyNumberFormat="1" applyFont="1" applyFill="1" applyAlignment="1">
      <alignment/>
    </xf>
    <xf numFmtId="176" fontId="3" fillId="34" borderId="0" xfId="0" applyNumberFormat="1" applyFont="1" applyFill="1" applyAlignment="1">
      <alignment/>
    </xf>
    <xf numFmtId="176" fontId="3" fillId="35" borderId="0" xfId="0" applyNumberFormat="1" applyFont="1" applyFill="1" applyAlignment="1">
      <alignment/>
    </xf>
    <xf numFmtId="0" fontId="3" fillId="36" borderId="0" xfId="0" applyNumberFormat="1" applyFont="1" applyFill="1" applyAlignment="1">
      <alignment horizontal="center"/>
    </xf>
    <xf numFmtId="176" fontId="7" fillId="33" borderId="0" xfId="0" applyNumberFormat="1" applyFont="1" applyFill="1" applyAlignment="1">
      <alignment/>
    </xf>
    <xf numFmtId="176" fontId="7" fillId="34" borderId="0" xfId="0" applyNumberFormat="1" applyFont="1" applyFill="1" applyAlignment="1">
      <alignment/>
    </xf>
    <xf numFmtId="176" fontId="7" fillId="35" borderId="0" xfId="0" applyNumberFormat="1" applyFont="1" applyFill="1" applyAlignment="1">
      <alignment/>
    </xf>
    <xf numFmtId="0" fontId="5" fillId="0" borderId="10" xfId="0" applyNumberFormat="1" applyFont="1" applyFill="1" applyBorder="1" applyAlignment="1">
      <alignment horizontal="right"/>
    </xf>
    <xf numFmtId="176" fontId="7" fillId="33" borderId="10" xfId="0" applyNumberFormat="1" applyFont="1" applyFill="1" applyBorder="1" applyAlignment="1">
      <alignment/>
    </xf>
    <xf numFmtId="176" fontId="7" fillId="34" borderId="10" xfId="0" applyNumberFormat="1" applyFont="1" applyFill="1" applyBorder="1" applyAlignment="1">
      <alignment/>
    </xf>
    <xf numFmtId="176" fontId="7" fillId="35" borderId="10" xfId="0" applyNumberFormat="1" applyFont="1" applyFill="1" applyBorder="1" applyAlignment="1">
      <alignment/>
    </xf>
    <xf numFmtId="0" fontId="0" fillId="0" borderId="10" xfId="0" applyNumberFormat="1" applyFont="1" applyFill="1" applyBorder="1" applyAlignment="1">
      <alignment wrapText="1"/>
    </xf>
    <xf numFmtId="0" fontId="5" fillId="0" borderId="11" xfId="0" applyNumberFormat="1" applyFont="1" applyFill="1" applyBorder="1" applyAlignment="1">
      <alignment horizontal="right"/>
    </xf>
    <xf numFmtId="176" fontId="7" fillId="33" borderId="11" xfId="0" applyNumberFormat="1" applyFont="1" applyFill="1" applyBorder="1" applyAlignment="1">
      <alignment/>
    </xf>
    <xf numFmtId="176" fontId="7" fillId="34" borderId="11" xfId="0" applyNumberFormat="1" applyFont="1" applyFill="1" applyBorder="1" applyAlignment="1">
      <alignment/>
    </xf>
    <xf numFmtId="176" fontId="7" fillId="35" borderId="11" xfId="0" applyNumberFormat="1" applyFont="1" applyFill="1" applyBorder="1" applyAlignment="1">
      <alignment/>
    </xf>
    <xf numFmtId="0" fontId="0" fillId="0" borderId="11" xfId="0" applyNumberFormat="1" applyFont="1" applyFill="1" applyBorder="1" applyAlignment="1">
      <alignment wrapText="1"/>
    </xf>
    <xf numFmtId="0" fontId="8" fillId="0" borderId="0" xfId="0" applyNumberFormat="1" applyFont="1" applyFill="1" applyAlignment="1">
      <alignment horizontal="right"/>
    </xf>
    <xf numFmtId="176" fontId="8" fillId="33" borderId="0" xfId="0" applyNumberFormat="1" applyFont="1" applyFill="1" applyAlignment="1">
      <alignment/>
    </xf>
    <xf numFmtId="176" fontId="8" fillId="34" borderId="0" xfId="0" applyNumberFormat="1" applyFont="1" applyFill="1" applyAlignment="1">
      <alignment/>
    </xf>
    <xf numFmtId="176" fontId="8" fillId="35" borderId="0" xfId="0" applyNumberFormat="1" applyFont="1" applyFill="1" applyAlignment="1">
      <alignment/>
    </xf>
    <xf numFmtId="176" fontId="9" fillId="33" borderId="0" xfId="0" applyNumberFormat="1" applyFont="1" applyFill="1" applyAlignment="1">
      <alignment/>
    </xf>
    <xf numFmtId="176" fontId="9" fillId="34" borderId="0" xfId="0" applyNumberFormat="1" applyFont="1" applyFill="1" applyAlignment="1">
      <alignment/>
    </xf>
    <xf numFmtId="176" fontId="9" fillId="35" borderId="0" xfId="0" applyNumberFormat="1" applyFont="1" applyFill="1" applyAlignment="1">
      <alignment/>
    </xf>
    <xf numFmtId="176" fontId="5" fillId="0" borderId="0" xfId="0" applyNumberFormat="1" applyFont="1" applyFill="1" applyAlignment="1">
      <alignment/>
    </xf>
    <xf numFmtId="0" fontId="3" fillId="33" borderId="0" xfId="0" applyNumberFormat="1" applyFont="1" applyFill="1" applyAlignment="1">
      <alignment/>
    </xf>
    <xf numFmtId="0" fontId="3" fillId="34" borderId="0" xfId="0" applyNumberFormat="1" applyFont="1" applyFill="1" applyAlignment="1">
      <alignment/>
    </xf>
    <xf numFmtId="0" fontId="3" fillId="35" borderId="0" xfId="0" applyNumberFormat="1" applyFont="1" applyFill="1" applyAlignment="1">
      <alignment/>
    </xf>
    <xf numFmtId="0" fontId="11" fillId="0" borderId="0" xfId="0" applyNumberFormat="1" applyFont="1" applyFill="1" applyAlignment="1">
      <alignment horizontal="left"/>
    </xf>
    <xf numFmtId="0" fontId="3" fillId="0" borderId="0" xfId="0" applyNumberFormat="1" applyFont="1" applyFill="1" applyAlignment="1">
      <alignment horizontal="center"/>
    </xf>
    <xf numFmtId="0" fontId="5" fillId="33" borderId="0" xfId="0" applyNumberFormat="1" applyFont="1" applyFill="1" applyAlignment="1">
      <alignment/>
    </xf>
    <xf numFmtId="0" fontId="5" fillId="34" borderId="0" xfId="0" applyNumberFormat="1" applyFont="1" applyFill="1" applyAlignment="1">
      <alignment/>
    </xf>
    <xf numFmtId="0" fontId="5" fillId="35" borderId="0" xfId="0" applyNumberFormat="1" applyFont="1" applyFill="1" applyAlignment="1">
      <alignment/>
    </xf>
    <xf numFmtId="0" fontId="11" fillId="0" borderId="0" xfId="0" applyNumberFormat="1" applyFont="1" applyFill="1" applyAlignment="1">
      <alignment horizontal="right"/>
    </xf>
    <xf numFmtId="0" fontId="12" fillId="0" borderId="0" xfId="0" applyNumberFormat="1" applyFont="1" applyFill="1" applyAlignment="1">
      <alignment horizontal="right"/>
    </xf>
    <xf numFmtId="176" fontId="12" fillId="33" borderId="0" xfId="0" applyNumberFormat="1" applyFont="1" applyFill="1" applyAlignment="1">
      <alignment/>
    </xf>
    <xf numFmtId="176" fontId="12" fillId="34" borderId="0" xfId="0" applyNumberFormat="1" applyFont="1" applyFill="1" applyAlignment="1">
      <alignment/>
    </xf>
    <xf numFmtId="176" fontId="12" fillId="35" borderId="0" xfId="0" applyNumberFormat="1" applyFont="1" applyFill="1" applyAlignment="1">
      <alignment/>
    </xf>
    <xf numFmtId="0" fontId="3" fillId="33" borderId="0" xfId="0" applyNumberFormat="1" applyFont="1" applyFill="1" applyAlignment="1">
      <alignment horizontal="center"/>
    </xf>
    <xf numFmtId="0" fontId="3" fillId="34" borderId="0" xfId="0" applyNumberFormat="1" applyFont="1" applyFill="1" applyAlignment="1">
      <alignment horizontal="center"/>
    </xf>
    <xf numFmtId="0" fontId="3" fillId="35" borderId="0" xfId="0" applyNumberFormat="1" applyFont="1" applyFill="1" applyAlignment="1">
      <alignment horizontal="center"/>
    </xf>
    <xf numFmtId="0" fontId="5" fillId="0" borderId="12" xfId="0" applyNumberFormat="1" applyFont="1" applyFill="1" applyBorder="1" applyAlignment="1">
      <alignment/>
    </xf>
    <xf numFmtId="0" fontId="3" fillId="36" borderId="13" xfId="0" applyNumberFormat="1" applyFont="1" applyFill="1" applyBorder="1" applyAlignment="1">
      <alignment horizontal="center"/>
    </xf>
    <xf numFmtId="0" fontId="3" fillId="36" borderId="14" xfId="0" applyNumberFormat="1" applyFont="1" applyFill="1" applyBorder="1" applyAlignment="1">
      <alignment horizontal="center"/>
    </xf>
    <xf numFmtId="0" fontId="0" fillId="0" borderId="15" xfId="0" applyNumberFormat="1" applyFont="1" applyFill="1" applyBorder="1" applyAlignment="1">
      <alignment wrapText="1"/>
    </xf>
    <xf numFmtId="0" fontId="5" fillId="0" borderId="15" xfId="0" applyNumberFormat="1" applyFont="1" applyFill="1" applyBorder="1" applyAlignment="1">
      <alignment/>
    </xf>
    <xf numFmtId="176" fontId="5" fillId="0" borderId="11" xfId="0" applyNumberFormat="1" applyFont="1" applyFill="1" applyBorder="1" applyAlignment="1">
      <alignment/>
    </xf>
    <xf numFmtId="0" fontId="5" fillId="0" borderId="11" xfId="0" applyNumberFormat="1" applyFont="1" applyFill="1" applyBorder="1" applyAlignment="1">
      <alignment/>
    </xf>
    <xf numFmtId="0" fontId="5" fillId="0" borderId="16" xfId="0" applyNumberFormat="1" applyFont="1" applyFill="1" applyBorder="1" applyAlignment="1">
      <alignment/>
    </xf>
    <xf numFmtId="0" fontId="5" fillId="0" borderId="17" xfId="0" applyNumberFormat="1" applyFont="1" applyFill="1" applyBorder="1" applyAlignment="1">
      <alignment/>
    </xf>
    <xf numFmtId="0" fontId="5" fillId="0" borderId="18" xfId="0" applyNumberFormat="1" applyFont="1" applyFill="1" applyBorder="1" applyAlignment="1">
      <alignment/>
    </xf>
    <xf numFmtId="176" fontId="5" fillId="0" borderId="10" xfId="0" applyNumberFormat="1" applyFont="1" applyFill="1" applyBorder="1" applyAlignment="1">
      <alignment/>
    </xf>
    <xf numFmtId="0" fontId="5" fillId="0" borderId="10" xfId="0" applyNumberFormat="1" applyFont="1" applyFill="1" applyBorder="1" applyAlignment="1">
      <alignment/>
    </xf>
    <xf numFmtId="0" fontId="5" fillId="0" borderId="19" xfId="0" applyNumberFormat="1" applyFont="1" applyFill="1" applyBorder="1" applyAlignment="1">
      <alignment/>
    </xf>
    <xf numFmtId="0" fontId="3" fillId="36" borderId="10" xfId="0" applyNumberFormat="1" applyFont="1" applyFill="1" applyBorder="1" applyAlignment="1">
      <alignment horizontal="center"/>
    </xf>
    <xf numFmtId="176" fontId="5" fillId="33" borderId="11" xfId="0" applyNumberFormat="1" applyFont="1" applyFill="1" applyBorder="1" applyAlignment="1">
      <alignment/>
    </xf>
    <xf numFmtId="176" fontId="5" fillId="34" borderId="11" xfId="0" applyNumberFormat="1" applyFont="1" applyFill="1" applyBorder="1" applyAlignment="1">
      <alignment/>
    </xf>
    <xf numFmtId="176" fontId="5" fillId="35" borderId="11" xfId="0" applyNumberFormat="1" applyFont="1" applyFill="1" applyBorder="1" applyAlignment="1">
      <alignment/>
    </xf>
    <xf numFmtId="0" fontId="12" fillId="33" borderId="10" xfId="0" applyNumberFormat="1" applyFont="1" applyFill="1" applyBorder="1" applyAlignment="1">
      <alignment horizontal="center"/>
    </xf>
    <xf numFmtId="0" fontId="12" fillId="34" borderId="10" xfId="0" applyNumberFormat="1" applyFont="1" applyFill="1" applyBorder="1" applyAlignment="1">
      <alignment horizontal="center"/>
    </xf>
    <xf numFmtId="0" fontId="12" fillId="35" borderId="10" xfId="0" applyNumberFormat="1" applyFont="1" applyFill="1" applyBorder="1" applyAlignment="1">
      <alignment horizontal="center"/>
    </xf>
    <xf numFmtId="176" fontId="12" fillId="33" borderId="11" xfId="0" applyNumberFormat="1" applyFont="1" applyFill="1" applyBorder="1" applyAlignment="1">
      <alignment/>
    </xf>
    <xf numFmtId="176" fontId="3" fillId="34" borderId="11" xfId="0" applyNumberFormat="1" applyFont="1" applyFill="1" applyBorder="1" applyAlignment="1">
      <alignment/>
    </xf>
    <xf numFmtId="176" fontId="3" fillId="35" borderId="11" xfId="0" applyNumberFormat="1" applyFont="1" applyFill="1" applyBorder="1" applyAlignment="1">
      <alignment/>
    </xf>
    <xf numFmtId="0" fontId="5" fillId="33" borderId="11" xfId="0" applyNumberFormat="1" applyFont="1" applyFill="1" applyBorder="1" applyAlignment="1">
      <alignment/>
    </xf>
    <xf numFmtId="0" fontId="5" fillId="34" borderId="11" xfId="0" applyNumberFormat="1" applyFont="1" applyFill="1" applyBorder="1" applyAlignment="1">
      <alignment/>
    </xf>
    <xf numFmtId="0" fontId="5" fillId="35" borderId="11" xfId="0" applyNumberFormat="1" applyFont="1" applyFill="1" applyBorder="1" applyAlignment="1">
      <alignment/>
    </xf>
    <xf numFmtId="176" fontId="12" fillId="34" borderId="11" xfId="0" applyNumberFormat="1" applyFont="1" applyFill="1" applyBorder="1" applyAlignment="1">
      <alignment/>
    </xf>
    <xf numFmtId="176" fontId="12" fillId="35" borderId="11" xfId="0" applyNumberFormat="1" applyFont="1" applyFill="1" applyBorder="1" applyAlignment="1">
      <alignment/>
    </xf>
    <xf numFmtId="0" fontId="13" fillId="0" borderId="0" xfId="0" applyNumberFormat="1" applyFont="1" applyFill="1" applyAlignment="1">
      <alignment horizontal="right"/>
    </xf>
    <xf numFmtId="176" fontId="13" fillId="0" borderId="0" xfId="0" applyNumberFormat="1" applyFont="1" applyFill="1" applyAlignment="1">
      <alignment horizontal="right"/>
    </xf>
    <xf numFmtId="176" fontId="3" fillId="0" borderId="0" xfId="0" applyNumberFormat="1" applyFont="1" applyFill="1" applyAlignment="1">
      <alignment horizontal="right"/>
    </xf>
    <xf numFmtId="0" fontId="2" fillId="0" borderId="0" xfId="0" applyNumberFormat="1" applyFont="1" applyFill="1" applyAlignment="1">
      <alignment horizontal="right"/>
    </xf>
    <xf numFmtId="0" fontId="2" fillId="33" borderId="0" xfId="0" applyNumberFormat="1" applyFont="1" applyFill="1" applyAlignment="1">
      <alignment/>
    </xf>
    <xf numFmtId="0" fontId="2" fillId="34" borderId="0" xfId="0" applyNumberFormat="1" applyFont="1" applyFill="1" applyAlignment="1">
      <alignment/>
    </xf>
    <xf numFmtId="0" fontId="2" fillId="35" borderId="0" xfId="0" applyNumberFormat="1" applyFont="1" applyFill="1" applyAlignment="1">
      <alignment/>
    </xf>
    <xf numFmtId="0" fontId="5" fillId="0" borderId="0" xfId="0" applyNumberFormat="1" applyFont="1" applyFill="1" applyAlignment="1">
      <alignment horizontal="center"/>
    </xf>
    <xf numFmtId="0" fontId="12" fillId="0" borderId="10" xfId="0" applyNumberFormat="1" applyFont="1" applyFill="1" applyBorder="1" applyAlignment="1">
      <alignment/>
    </xf>
    <xf numFmtId="0" fontId="3" fillId="0" borderId="11" xfId="0" applyNumberFormat="1" applyFont="1" applyFill="1" applyBorder="1" applyAlignment="1">
      <alignment/>
    </xf>
    <xf numFmtId="0" fontId="3" fillId="0" borderId="11" xfId="0" applyNumberFormat="1" applyFont="1" applyFill="1" applyBorder="1" applyAlignment="1">
      <alignment horizontal="center" wrapText="1"/>
    </xf>
    <xf numFmtId="0" fontId="3" fillId="0" borderId="11" xfId="0" applyNumberFormat="1" applyFont="1" applyFill="1" applyBorder="1" applyAlignment="1">
      <alignment horizontal="center"/>
    </xf>
    <xf numFmtId="9" fontId="3" fillId="0" borderId="11" xfId="0" applyNumberFormat="1" applyFont="1" applyFill="1" applyBorder="1" applyAlignment="1">
      <alignment/>
    </xf>
    <xf numFmtId="9" fontId="3" fillId="0" borderId="0" xfId="0" applyNumberFormat="1" applyFont="1" applyFill="1" applyAlignment="1">
      <alignment/>
    </xf>
    <xf numFmtId="176" fontId="12" fillId="0" borderId="0" xfId="0" applyNumberFormat="1" applyFont="1" applyFill="1" applyAlignment="1">
      <alignment/>
    </xf>
    <xf numFmtId="176" fontId="12" fillId="0" borderId="0" xfId="0" applyNumberFormat="1" applyFont="1" applyFill="1" applyAlignment="1">
      <alignment horizontal="right"/>
    </xf>
    <xf numFmtId="0" fontId="5" fillId="0" borderId="11" xfId="0" applyNumberFormat="1" applyFont="1" applyFill="1" applyBorder="1" applyAlignment="1">
      <alignment horizontal="center" vertical="center" wrapText="1"/>
    </xf>
    <xf numFmtId="0" fontId="0" fillId="0" borderId="11" xfId="0" applyNumberFormat="1" applyFont="1" applyFill="1" applyBorder="1" applyAlignment="1">
      <alignment wrapText="1"/>
    </xf>
    <xf numFmtId="0" fontId="1" fillId="36" borderId="0" xfId="0" applyNumberFormat="1" applyFont="1" applyFill="1" applyAlignment="1">
      <alignment horizontal="center"/>
    </xf>
    <xf numFmtId="0" fontId="0" fillId="0" borderId="0" xfId="0" applyAlignment="1">
      <alignment vertical="center"/>
    </xf>
    <xf numFmtId="0" fontId="1" fillId="0" borderId="0" xfId="0" applyNumberFormat="1" applyFont="1" applyFill="1" applyAlignment="1">
      <alignment horizontal="center"/>
    </xf>
    <xf numFmtId="0" fontId="2" fillId="0" borderId="0" xfId="0" applyNumberFormat="1" applyFont="1" applyFill="1" applyAlignment="1">
      <alignment horizontal="center"/>
    </xf>
    <xf numFmtId="0" fontId="2" fillId="0" borderId="0" xfId="0" applyNumberFormat="1" applyFont="1" applyFill="1" applyAlignment="1">
      <alignment horizontal="center" wrapText="1"/>
    </xf>
    <xf numFmtId="0" fontId="10" fillId="0" borderId="0" xfId="0" applyNumberFormat="1" applyFont="1" applyFill="1" applyAlignment="1">
      <alignment/>
    </xf>
    <xf numFmtId="0" fontId="5" fillId="0" borderId="0" xfId="0" applyNumberFormat="1" applyFont="1" applyFill="1" applyAlignment="1">
      <alignment horizontal="center" wrapText="1"/>
    </xf>
    <xf numFmtId="0" fontId="5" fillId="0" borderId="0" xfId="0" applyNumberFormat="1" applyFont="1" applyFill="1" applyAlignment="1">
      <alignment horizontal="left"/>
    </xf>
    <xf numFmtId="0" fontId="12" fillId="0" borderId="0" xfId="0" applyNumberFormat="1" applyFont="1" applyFill="1" applyAlignment="1">
      <alignment horizontal="center"/>
    </xf>
    <xf numFmtId="0" fontId="5" fillId="0" borderId="0" xfId="0" applyNumberFormat="1" applyFont="1" applyFill="1" applyAlignment="1">
      <alignment horizontal="center"/>
    </xf>
    <xf numFmtId="0" fontId="3" fillId="36" borderId="0" xfId="0" applyNumberFormat="1" applyFont="1" applyFill="1" applyAlignment="1">
      <alignment horizontal="center"/>
    </xf>
    <xf numFmtId="0" fontId="5" fillId="0" borderId="0" xfId="0" applyNumberFormat="1" applyFont="1" applyFill="1" applyAlignment="1">
      <alignment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DCDB"/>
      <rgbColor rgb="00D6D4CB"/>
      <rgbColor rgb="00C0C0C0"/>
      <rgbColor rgb="00EBF1DE"/>
      <rgbColor rgb="00DD0806"/>
      <rgbColor rgb="00FFFF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F37"/>
  <sheetViews>
    <sheetView tabSelected="1" zoomScalePageLayoutView="0" workbookViewId="0" topLeftCell="A16">
      <selection activeCell="C39" sqref="C39"/>
    </sheetView>
  </sheetViews>
  <sheetFormatPr defaultColWidth="8.8515625" defaultRowHeight="12" customHeight="1"/>
  <cols>
    <col min="1" max="1" width="17.00390625" style="0" customWidth="1"/>
    <col min="2" max="4" width="19.8515625" style="0" customWidth="1"/>
    <col min="5" max="5" width="11.28125" style="0" customWidth="1"/>
    <col min="6" max="6" width="10.7109375" style="0" customWidth="1"/>
  </cols>
  <sheetData>
    <row r="1" spans="1:6" ht="26.25">
      <c r="A1" s="103" t="s">
        <v>51</v>
      </c>
      <c r="B1" s="102"/>
      <c r="C1" s="102"/>
      <c r="D1" s="102"/>
      <c r="E1" s="102"/>
      <c r="F1" s="102"/>
    </row>
    <row r="2" spans="1:6" ht="15">
      <c r="A2" s="104" t="s">
        <v>153</v>
      </c>
      <c r="B2" s="102"/>
      <c r="C2" s="102"/>
      <c r="D2" s="102"/>
      <c r="E2" s="102"/>
      <c r="F2" s="102"/>
    </row>
    <row r="3" spans="1:6" ht="15">
      <c r="A3" s="105" t="s">
        <v>11</v>
      </c>
      <c r="B3" s="102"/>
      <c r="C3" s="102"/>
      <c r="D3" s="102"/>
      <c r="E3" s="102"/>
      <c r="F3" s="102"/>
    </row>
    <row r="5" spans="1:6" ht="26.25">
      <c r="A5" s="101" t="s">
        <v>53</v>
      </c>
      <c r="B5" s="102"/>
      <c r="C5" s="102"/>
      <c r="D5" s="102"/>
      <c r="E5" s="102"/>
      <c r="F5" s="102"/>
    </row>
    <row r="6" spans="1:2" ht="12.75">
      <c r="A6" s="1" t="s">
        <v>0</v>
      </c>
      <c r="B6" s="2">
        <v>1</v>
      </c>
    </row>
    <row r="7" ht="12.75">
      <c r="E7" s="3"/>
    </row>
    <row r="8" spans="1:4" ht="12.75">
      <c r="A8" s="1" t="s">
        <v>85</v>
      </c>
      <c r="B8" s="2">
        <f>Tickets!B5</f>
        <v>0</v>
      </c>
      <c r="C8" s="2" t="s">
        <v>144</v>
      </c>
      <c r="D8" s="4" t="e">
        <f>B34/B8</f>
        <v>#DIV/0!</v>
      </c>
    </row>
    <row r="9" spans="1:2" ht="12.75">
      <c r="A9" s="5" t="s">
        <v>39</v>
      </c>
      <c r="B9" s="6">
        <f>Tickets!B6</f>
        <v>200</v>
      </c>
    </row>
    <row r="10" spans="1:4" ht="12.75">
      <c r="A10" s="1" t="s">
        <v>147</v>
      </c>
      <c r="B10" s="2">
        <f>B8+B9</f>
        <v>200</v>
      </c>
      <c r="D10" s="7"/>
    </row>
    <row r="13" spans="2:4" ht="20.25">
      <c r="B13" s="8" t="s">
        <v>31</v>
      </c>
      <c r="C13" s="9" t="s">
        <v>32</v>
      </c>
      <c r="D13" s="10" t="s">
        <v>33</v>
      </c>
    </row>
    <row r="14" spans="1:6" ht="26.25">
      <c r="A14" s="101" t="s">
        <v>121</v>
      </c>
      <c r="B14" s="102"/>
      <c r="C14" s="102"/>
      <c r="D14" s="102"/>
      <c r="E14" s="102"/>
      <c r="F14" s="102"/>
    </row>
    <row r="15" spans="1:4" ht="12.75">
      <c r="A15" s="5" t="s">
        <v>138</v>
      </c>
      <c r="B15" s="11">
        <f>Tickets!B15</f>
        <v>0</v>
      </c>
      <c r="C15" s="12">
        <f>Tickets!C15</f>
        <v>0</v>
      </c>
      <c r="D15" s="13">
        <f>Tickets!D15</f>
        <v>0</v>
      </c>
    </row>
    <row r="16" spans="1:4" ht="12.75">
      <c r="A16" s="5" t="s">
        <v>76</v>
      </c>
      <c r="B16" s="11">
        <f>Sponsors!B4</f>
        <v>30952.38095238095</v>
      </c>
      <c r="C16" s="12">
        <f>Sponsors!C4</f>
        <v>0</v>
      </c>
      <c r="D16" s="13">
        <f>Sponsors!D4</f>
        <v>0</v>
      </c>
    </row>
    <row r="17" spans="1:4" ht="12.75">
      <c r="A17" s="5" t="s">
        <v>87</v>
      </c>
      <c r="B17" s="11">
        <f>Training!B6</f>
        <v>10285.714285714284</v>
      </c>
      <c r="C17" s="12">
        <f>Training!C6</f>
        <v>0</v>
      </c>
      <c r="D17" s="13">
        <f>Training!D6</f>
        <v>0</v>
      </c>
    </row>
    <row r="18" spans="1:4" ht="12.75">
      <c r="A18" s="5" t="s">
        <v>75</v>
      </c>
      <c r="B18" s="11">
        <f>Merchandise!B5</f>
        <v>0</v>
      </c>
      <c r="C18" s="12">
        <f>Merchandise!C5</f>
        <v>0</v>
      </c>
      <c r="D18" s="13">
        <f>Merchandise!D5</f>
        <v>0</v>
      </c>
    </row>
    <row r="19" spans="1:4" ht="12.75">
      <c r="A19" s="1" t="s">
        <v>152</v>
      </c>
      <c r="B19" s="14">
        <f>SUM(B15:B17)</f>
        <v>41238.09523809524</v>
      </c>
      <c r="C19" s="15">
        <f>SUM(C15:C17)</f>
        <v>0</v>
      </c>
      <c r="D19" s="16">
        <f>SUM(D15:D17)</f>
        <v>0</v>
      </c>
    </row>
    <row r="21" spans="1:6" ht="26.25">
      <c r="A21" s="101" t="s">
        <v>4</v>
      </c>
      <c r="B21" s="102"/>
      <c r="C21" s="102"/>
      <c r="D21" s="102"/>
      <c r="E21" s="102"/>
      <c r="F21" s="102"/>
    </row>
    <row r="22" spans="1:6" ht="12.75">
      <c r="A22" s="17" t="s">
        <v>91</v>
      </c>
      <c r="B22" s="17" t="s">
        <v>171</v>
      </c>
      <c r="C22" s="17" t="s">
        <v>171</v>
      </c>
      <c r="D22" s="17" t="s">
        <v>171</v>
      </c>
      <c r="E22" s="17"/>
      <c r="F22" s="17"/>
    </row>
    <row r="23" spans="1:4" ht="12.75">
      <c r="A23" s="5" t="s">
        <v>84</v>
      </c>
      <c r="B23" s="18">
        <f>Catering!B5</f>
        <v>4207.936507936508</v>
      </c>
      <c r="C23" s="19">
        <f>Catering!C5</f>
        <v>0</v>
      </c>
      <c r="D23" s="20">
        <f>Catering!D5</f>
        <v>0</v>
      </c>
    </row>
    <row r="24" spans="1:4" ht="12.75">
      <c r="A24" s="5" t="s">
        <v>28</v>
      </c>
      <c r="B24" s="18">
        <f>Entertainment!B5</f>
        <v>4015.873015873016</v>
      </c>
      <c r="C24" s="19">
        <f>Entertainment!C5</f>
        <v>0</v>
      </c>
      <c r="D24" s="20">
        <f>Entertainment!D5</f>
        <v>0</v>
      </c>
    </row>
    <row r="25" spans="1:6" ht="12.75">
      <c r="A25" s="21" t="s">
        <v>187</v>
      </c>
      <c r="B25" s="22">
        <f>Schwag!B5</f>
        <v>4330.158730158731</v>
      </c>
      <c r="C25" s="23">
        <f>Schwag!C5</f>
        <v>0</v>
      </c>
      <c r="D25" s="24">
        <f>Schwag!D5</f>
        <v>0</v>
      </c>
      <c r="E25" s="25"/>
      <c r="F25" s="25"/>
    </row>
    <row r="26" spans="1:6" ht="12.75">
      <c r="A26" s="26" t="s">
        <v>158</v>
      </c>
      <c r="B26" s="27">
        <f>Venue!$B$4</f>
        <v>5523.809523809524</v>
      </c>
      <c r="C26" s="28">
        <v>0</v>
      </c>
      <c r="D26" s="29">
        <v>0</v>
      </c>
      <c r="E26" s="99" t="s">
        <v>128</v>
      </c>
      <c r="F26" s="100"/>
    </row>
    <row r="27" spans="1:4" ht="12.75">
      <c r="A27" s="5" t="s">
        <v>49</v>
      </c>
      <c r="B27" s="18">
        <f>Accommodations!$B$4</f>
        <v>4190.476190476191</v>
      </c>
      <c r="C27" s="19">
        <v>0</v>
      </c>
      <c r="D27" s="20">
        <v>0</v>
      </c>
    </row>
    <row r="28" spans="1:4" ht="12.75">
      <c r="A28" s="5" t="s">
        <v>122</v>
      </c>
      <c r="B28" s="18">
        <f>Travel!$B$4</f>
        <v>9523.809523809525</v>
      </c>
      <c r="C28" s="19">
        <v>0</v>
      </c>
      <c r="D28" s="20">
        <v>0</v>
      </c>
    </row>
    <row r="29" spans="1:4" ht="12.75">
      <c r="A29" s="5" t="s">
        <v>65</v>
      </c>
      <c r="B29" s="18">
        <f>'AV'!$B$4</f>
        <v>1047.6190476190477</v>
      </c>
      <c r="C29" s="19">
        <v>0</v>
      </c>
      <c r="D29" s="20">
        <v>0</v>
      </c>
    </row>
    <row r="30" spans="1:4" ht="12.75">
      <c r="A30" s="5" t="s">
        <v>47</v>
      </c>
      <c r="B30" s="18">
        <f>Promotion!$B$4</f>
        <v>396.82539682539687</v>
      </c>
      <c r="C30" s="19">
        <v>0</v>
      </c>
      <c r="D30" s="20">
        <v>0</v>
      </c>
    </row>
    <row r="31" spans="1:4" ht="12.75">
      <c r="A31" s="5" t="s">
        <v>126</v>
      </c>
      <c r="B31" s="18">
        <f>Contests!$B$4</f>
        <v>1587.3015873015872</v>
      </c>
      <c r="C31" s="19">
        <v>0</v>
      </c>
      <c r="D31" s="20">
        <v>0</v>
      </c>
    </row>
    <row r="32" spans="1:4" ht="12.75">
      <c r="A32" s="5" t="s">
        <v>80</v>
      </c>
      <c r="B32" s="18">
        <f>'Signage &amp; Booklets'!$B$4</f>
        <v>790.4761904761905</v>
      </c>
      <c r="C32" s="19">
        <v>0</v>
      </c>
      <c r="D32" s="20">
        <v>0</v>
      </c>
    </row>
    <row r="33" spans="1:4" ht="12.75">
      <c r="A33" s="5" t="s">
        <v>139</v>
      </c>
      <c r="B33" s="18">
        <f>Misc!$B$4</f>
        <v>555.5555555555555</v>
      </c>
      <c r="C33" s="19">
        <v>0</v>
      </c>
      <c r="D33" s="20">
        <v>0</v>
      </c>
    </row>
    <row r="34" spans="1:4" ht="12.75">
      <c r="A34" s="31" t="s">
        <v>152</v>
      </c>
      <c r="B34" s="32">
        <f>SUM(B23:B33)</f>
        <v>36169.84126984127</v>
      </c>
      <c r="C34" s="33">
        <f>SUM(C23:C33)</f>
        <v>0</v>
      </c>
      <c r="D34" s="34">
        <f>SUM(D23:D33)</f>
        <v>0</v>
      </c>
    </row>
    <row r="36" spans="1:6" ht="26.25">
      <c r="A36" s="101" t="s">
        <v>61</v>
      </c>
      <c r="B36" s="102"/>
      <c r="C36" s="102"/>
      <c r="D36" s="102"/>
      <c r="E36" s="102"/>
      <c r="F36" s="102"/>
    </row>
    <row r="37" spans="2:4" ht="18">
      <c r="B37" s="35">
        <f>B19-B34</f>
        <v>5068.253968253965</v>
      </c>
      <c r="C37" s="36">
        <f>C19-C34</f>
        <v>0</v>
      </c>
      <c r="D37" s="37">
        <f>D19-D34</f>
        <v>0</v>
      </c>
    </row>
  </sheetData>
  <sheetProtection/>
  <mergeCells count="8">
    <mergeCell ref="E26:F26"/>
    <mergeCell ref="A36:F36"/>
    <mergeCell ref="A1:F1"/>
    <mergeCell ref="A2:F2"/>
    <mergeCell ref="A3:F3"/>
    <mergeCell ref="A5:F5"/>
    <mergeCell ref="A14:F14"/>
    <mergeCell ref="A21:F21"/>
  </mergeCells>
  <printOptions/>
  <pageMargins left="0.75" right="0.75" top="1" bottom="1" header="0.5" footer="0.5"/>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I12"/>
  <sheetViews>
    <sheetView zoomScalePageLayoutView="0" workbookViewId="0" topLeftCell="A1">
      <selection activeCell="F12" sqref="F12"/>
    </sheetView>
  </sheetViews>
  <sheetFormatPr defaultColWidth="8.8515625" defaultRowHeight="12" customHeight="1"/>
  <cols>
    <col min="1" max="1" width="15.8515625" style="0" customWidth="1"/>
    <col min="2" max="2" width="12.8515625" style="0" customWidth="1"/>
    <col min="3" max="3" width="9.57421875" style="0" customWidth="1"/>
    <col min="4" max="4" width="12.8515625" style="0" customWidth="1"/>
    <col min="5" max="9" width="8.8515625" style="0" customWidth="1"/>
  </cols>
  <sheetData>
    <row r="1" spans="1:9" ht="27.75">
      <c r="A1" s="106" t="s">
        <v>122</v>
      </c>
      <c r="B1" s="102"/>
      <c r="C1" s="102"/>
      <c r="D1" s="102"/>
      <c r="E1" s="102"/>
      <c r="F1" s="102"/>
      <c r="G1" s="102"/>
      <c r="H1" s="102"/>
      <c r="I1" s="102"/>
    </row>
    <row r="2" spans="1:9" ht="12.75">
      <c r="A2" s="107" t="s">
        <v>167</v>
      </c>
      <c r="B2" s="102"/>
      <c r="C2" s="102"/>
      <c r="D2" s="102"/>
      <c r="E2" s="102"/>
      <c r="F2" s="102"/>
      <c r="G2" s="102"/>
      <c r="H2" s="102"/>
      <c r="I2" s="102"/>
    </row>
    <row r="4" spans="1:2" ht="15.75">
      <c r="A4" s="48" t="s">
        <v>147</v>
      </c>
      <c r="B4" s="97">
        <f>SUM(D7:D192)</f>
        <v>9523.809523809525</v>
      </c>
    </row>
    <row r="6" spans="1:6" ht="12.75">
      <c r="A6" s="68" t="s">
        <v>2</v>
      </c>
      <c r="B6" s="68" t="s">
        <v>171</v>
      </c>
      <c r="C6" s="68" t="s">
        <v>188</v>
      </c>
      <c r="D6" s="68" t="s">
        <v>147</v>
      </c>
      <c r="E6" s="68" t="s">
        <v>45</v>
      </c>
      <c r="F6" s="68" t="s">
        <v>66</v>
      </c>
    </row>
    <row r="7" spans="1:6" ht="12.75">
      <c r="A7" s="61" t="s">
        <v>169</v>
      </c>
      <c r="B7" s="60">
        <f>3000/6.3</f>
        <v>476.1904761904762</v>
      </c>
      <c r="C7" s="61">
        <v>0</v>
      </c>
      <c r="D7" s="60">
        <f aca="true" t="shared" si="0" ref="D7:D12">B7*C7</f>
        <v>0</v>
      </c>
      <c r="E7" s="61" t="s">
        <v>22</v>
      </c>
      <c r="F7" s="30"/>
    </row>
    <row r="8" spans="1:5" ht="12.75">
      <c r="A8" s="6" t="s">
        <v>169</v>
      </c>
      <c r="B8" s="38">
        <v>44</v>
      </c>
      <c r="C8" s="6">
        <v>0</v>
      </c>
      <c r="D8" s="38">
        <f t="shared" si="0"/>
        <v>0</v>
      </c>
      <c r="E8" s="6" t="s">
        <v>21</v>
      </c>
    </row>
    <row r="9" spans="1:5" ht="12.75">
      <c r="A9" s="6" t="s">
        <v>88</v>
      </c>
      <c r="B9" s="38">
        <v>2000</v>
      </c>
      <c r="C9" s="6">
        <v>0</v>
      </c>
      <c r="D9" s="38">
        <f t="shared" si="0"/>
        <v>0</v>
      </c>
      <c r="E9" s="6" t="s">
        <v>22</v>
      </c>
    </row>
    <row r="10" spans="1:5" ht="12.75">
      <c r="A10" s="6" t="s">
        <v>88</v>
      </c>
      <c r="B10" s="38">
        <v>2000</v>
      </c>
      <c r="C10" s="6">
        <v>0</v>
      </c>
      <c r="D10" s="38">
        <f t="shared" si="0"/>
        <v>0</v>
      </c>
      <c r="E10" s="6" t="s">
        <v>21</v>
      </c>
    </row>
    <row r="11" spans="1:5" ht="12.75">
      <c r="A11" s="6" t="s">
        <v>157</v>
      </c>
      <c r="B11" s="38">
        <f>3000/6.3</f>
        <v>476.1904761904762</v>
      </c>
      <c r="C11" s="6">
        <v>10</v>
      </c>
      <c r="D11" s="38">
        <f t="shared" si="0"/>
        <v>4761.904761904762</v>
      </c>
      <c r="E11" s="6" t="s">
        <v>192</v>
      </c>
    </row>
    <row r="12" spans="1:5" ht="12.75">
      <c r="A12" s="6" t="s">
        <v>157</v>
      </c>
      <c r="B12" s="38">
        <f>3000/6.3</f>
        <v>476.1904761904762</v>
      </c>
      <c r="C12" s="6">
        <v>10</v>
      </c>
      <c r="D12" s="38">
        <f t="shared" si="0"/>
        <v>4761.904761904762</v>
      </c>
      <c r="E12" s="6" t="s">
        <v>210</v>
      </c>
    </row>
  </sheetData>
  <sheetProtection/>
  <mergeCells count="2">
    <mergeCell ref="A1:I1"/>
    <mergeCell ref="A2:I2"/>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I12"/>
  <sheetViews>
    <sheetView zoomScalePageLayoutView="0" workbookViewId="0" topLeftCell="A1">
      <selection activeCell="D17" sqref="D17"/>
    </sheetView>
  </sheetViews>
  <sheetFormatPr defaultColWidth="8.8515625" defaultRowHeight="12" customHeight="1"/>
  <cols>
    <col min="1" max="1" width="23.00390625" style="0" customWidth="1"/>
    <col min="2" max="2" width="14.00390625" style="0" customWidth="1"/>
    <col min="3" max="3" width="12.57421875" style="0" customWidth="1"/>
    <col min="4" max="4" width="15.57421875" style="0" customWidth="1"/>
    <col min="5" max="9" width="8.8515625" style="0" customWidth="1"/>
  </cols>
  <sheetData>
    <row r="1" spans="1:9" ht="27.75">
      <c r="A1" s="106" t="s">
        <v>58</v>
      </c>
      <c r="B1" s="102"/>
      <c r="C1" s="102"/>
      <c r="D1" s="102"/>
      <c r="E1" s="102"/>
      <c r="F1" s="102"/>
      <c r="G1" s="102"/>
      <c r="H1" s="102"/>
      <c r="I1" s="102"/>
    </row>
    <row r="2" spans="1:9" ht="12.75">
      <c r="A2" s="107" t="s">
        <v>68</v>
      </c>
      <c r="B2" s="102"/>
      <c r="C2" s="102"/>
      <c r="D2" s="102"/>
      <c r="E2" s="102"/>
      <c r="F2" s="102"/>
      <c r="G2" s="102"/>
      <c r="H2" s="102"/>
      <c r="I2" s="102"/>
    </row>
    <row r="4" spans="1:2" ht="15.75">
      <c r="A4" s="48" t="s">
        <v>147</v>
      </c>
      <c r="B4" s="98">
        <f>SUM(D7:D105)</f>
        <v>4190.476190476191</v>
      </c>
    </row>
    <row r="6" spans="1:6" ht="12.75">
      <c r="A6" s="68" t="s">
        <v>2</v>
      </c>
      <c r="B6" s="68" t="s">
        <v>16</v>
      </c>
      <c r="C6" s="68" t="s">
        <v>9</v>
      </c>
      <c r="D6" s="68" t="s">
        <v>171</v>
      </c>
      <c r="E6" s="68" t="s">
        <v>45</v>
      </c>
      <c r="F6" s="68" t="s">
        <v>66</v>
      </c>
    </row>
    <row r="7" spans="1:6" ht="12.75">
      <c r="A7" s="61" t="s">
        <v>27</v>
      </c>
      <c r="B7" s="60">
        <f>660/6.3</f>
        <v>104.76190476190476</v>
      </c>
      <c r="C7" s="61">
        <v>20</v>
      </c>
      <c r="D7" s="60">
        <f aca="true" t="shared" si="0" ref="D7:D12">B7*C7</f>
        <v>2095.2380952380954</v>
      </c>
      <c r="E7" s="30"/>
      <c r="F7" s="30"/>
    </row>
    <row r="8" spans="1:4" ht="12.75">
      <c r="A8" s="6" t="s">
        <v>27</v>
      </c>
      <c r="B8" s="38">
        <v>120</v>
      </c>
      <c r="C8" s="6">
        <v>0</v>
      </c>
      <c r="D8" s="38">
        <f t="shared" si="0"/>
        <v>0</v>
      </c>
    </row>
    <row r="9" spans="1:4" ht="12.75">
      <c r="A9" s="6" t="s">
        <v>27</v>
      </c>
      <c r="B9" s="38">
        <v>120</v>
      </c>
      <c r="C9" s="6">
        <v>0</v>
      </c>
      <c r="D9" s="38">
        <f t="shared" si="0"/>
        <v>0</v>
      </c>
    </row>
    <row r="10" spans="1:4" ht="12.75">
      <c r="A10" s="6" t="s">
        <v>27</v>
      </c>
      <c r="B10" s="38">
        <v>120</v>
      </c>
      <c r="C10" s="6">
        <v>0</v>
      </c>
      <c r="D10" s="38">
        <f t="shared" si="0"/>
        <v>0</v>
      </c>
    </row>
    <row r="11" spans="1:4" ht="12.75">
      <c r="A11" s="6" t="s">
        <v>71</v>
      </c>
      <c r="B11" s="38">
        <f>660/6.3</f>
        <v>104.76190476190476</v>
      </c>
      <c r="C11" s="6">
        <v>20</v>
      </c>
      <c r="D11" s="38">
        <f t="shared" si="0"/>
        <v>2095.2380952380954</v>
      </c>
    </row>
    <row r="12" spans="1:4" ht="12.75">
      <c r="A12" s="6" t="s">
        <v>71</v>
      </c>
      <c r="B12" s="38">
        <v>120</v>
      </c>
      <c r="C12" s="6">
        <v>0</v>
      </c>
      <c r="D12" s="38">
        <f t="shared" si="0"/>
        <v>0</v>
      </c>
    </row>
  </sheetData>
  <sheetProtection/>
  <mergeCells count="2">
    <mergeCell ref="A1:I1"/>
    <mergeCell ref="A2:I2"/>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G342"/>
  <sheetViews>
    <sheetView zoomScalePageLayoutView="0" workbookViewId="0" topLeftCell="A1">
      <selection activeCell="B9" sqref="B9"/>
    </sheetView>
  </sheetViews>
  <sheetFormatPr defaultColWidth="8.8515625" defaultRowHeight="12" customHeight="1"/>
  <cols>
    <col min="1" max="1" width="15.8515625" style="0" customWidth="1"/>
    <col min="2" max="2" width="14.28125" style="0" customWidth="1"/>
    <col min="3" max="3" width="8.8515625" style="0" customWidth="1"/>
    <col min="4" max="4" width="11.28125" style="0" customWidth="1"/>
    <col min="5" max="7" width="8.8515625" style="0" customWidth="1"/>
  </cols>
  <sheetData>
    <row r="1" spans="1:7" ht="27.75">
      <c r="A1" s="106" t="s">
        <v>13</v>
      </c>
      <c r="B1" s="102"/>
      <c r="C1" s="102"/>
      <c r="D1" s="102"/>
      <c r="E1" s="102"/>
      <c r="F1" s="102"/>
      <c r="G1" s="102"/>
    </row>
    <row r="2" spans="1:7" ht="12.75">
      <c r="A2" s="107" t="s">
        <v>70</v>
      </c>
      <c r="B2" s="102"/>
      <c r="C2" s="102"/>
      <c r="D2" s="102"/>
      <c r="E2" s="102"/>
      <c r="F2" s="102"/>
      <c r="G2" s="102"/>
    </row>
    <row r="4" spans="1:2" ht="15.75">
      <c r="A4" s="48" t="s">
        <v>147</v>
      </c>
      <c r="B4" s="97">
        <f>MAX(B5,B6)</f>
        <v>1047.6190476190477</v>
      </c>
    </row>
    <row r="5" spans="1:3" ht="12.75">
      <c r="A5" s="1" t="s">
        <v>185</v>
      </c>
      <c r="B5" s="4">
        <v>0</v>
      </c>
      <c r="C5" s="6" t="s">
        <v>177</v>
      </c>
    </row>
    <row r="6" spans="1:2" ht="12.75">
      <c r="A6" s="1" t="s">
        <v>152</v>
      </c>
      <c r="B6" s="4">
        <f>SUM(D9:D201)</f>
        <v>1047.6190476190477</v>
      </c>
    </row>
    <row r="8" spans="1:6" ht="12.75">
      <c r="A8" s="68" t="s">
        <v>2</v>
      </c>
      <c r="B8" s="68" t="s">
        <v>171</v>
      </c>
      <c r="C8" s="68" t="s">
        <v>188</v>
      </c>
      <c r="D8" s="68" t="s">
        <v>147</v>
      </c>
      <c r="E8" s="68" t="s">
        <v>45</v>
      </c>
      <c r="F8" s="68" t="s">
        <v>66</v>
      </c>
    </row>
    <row r="9" spans="1:6" ht="12.75">
      <c r="A9" s="61" t="s">
        <v>77</v>
      </c>
      <c r="B9" s="60">
        <f>800/6.3</f>
        <v>126.98412698412699</v>
      </c>
      <c r="C9" s="61">
        <v>2</v>
      </c>
      <c r="D9" s="60">
        <f aca="true" t="shared" si="0" ref="D9:D72">B9*C9</f>
        <v>253.96825396825398</v>
      </c>
      <c r="E9" s="30"/>
      <c r="F9" s="30"/>
    </row>
    <row r="10" spans="1:4" ht="12.75">
      <c r="A10" s="6" t="s">
        <v>42</v>
      </c>
      <c r="B10" s="38">
        <v>0</v>
      </c>
      <c r="C10" s="6">
        <v>0</v>
      </c>
      <c r="D10" s="38">
        <f t="shared" si="0"/>
        <v>0</v>
      </c>
    </row>
    <row r="11" spans="1:4" ht="12.75">
      <c r="A11" s="6" t="s">
        <v>73</v>
      </c>
      <c r="B11" s="38">
        <v>0</v>
      </c>
      <c r="C11" s="6">
        <v>0</v>
      </c>
      <c r="D11" s="38">
        <f t="shared" si="0"/>
        <v>0</v>
      </c>
    </row>
    <row r="12" spans="1:4" ht="12.75">
      <c r="A12" s="6" t="s">
        <v>127</v>
      </c>
      <c r="B12" s="38">
        <v>0</v>
      </c>
      <c r="C12" s="6">
        <v>0</v>
      </c>
      <c r="D12" s="38">
        <f t="shared" si="0"/>
        <v>0</v>
      </c>
    </row>
    <row r="13" spans="1:4" ht="12.75">
      <c r="A13" s="6" t="s">
        <v>93</v>
      </c>
      <c r="B13" s="38">
        <v>0</v>
      </c>
      <c r="C13" s="6">
        <v>0</v>
      </c>
      <c r="D13" s="38">
        <f t="shared" si="0"/>
        <v>0</v>
      </c>
    </row>
    <row r="14" spans="1:4" ht="12.75">
      <c r="A14" s="6" t="s">
        <v>207</v>
      </c>
      <c r="B14" s="38">
        <f>5000/6.3</f>
        <v>793.6507936507936</v>
      </c>
      <c r="C14" s="6">
        <v>1</v>
      </c>
      <c r="D14" s="38">
        <f t="shared" si="0"/>
        <v>793.6507936507936</v>
      </c>
    </row>
    <row r="15" ht="12.75">
      <c r="D15" s="38">
        <f t="shared" si="0"/>
        <v>0</v>
      </c>
    </row>
    <row r="16" ht="12.75">
      <c r="D16" s="38">
        <f t="shared" si="0"/>
        <v>0</v>
      </c>
    </row>
    <row r="17" ht="12.75">
      <c r="D17" s="38">
        <f t="shared" si="0"/>
        <v>0</v>
      </c>
    </row>
    <row r="18" ht="12.75">
      <c r="D18" s="38">
        <f t="shared" si="0"/>
        <v>0</v>
      </c>
    </row>
    <row r="19" ht="12.75">
      <c r="D19" s="38">
        <f t="shared" si="0"/>
        <v>0</v>
      </c>
    </row>
    <row r="20" ht="12.75">
      <c r="D20" s="38">
        <f t="shared" si="0"/>
        <v>0</v>
      </c>
    </row>
    <row r="21" ht="12.75">
      <c r="D21" s="38">
        <f t="shared" si="0"/>
        <v>0</v>
      </c>
    </row>
    <row r="22" ht="12.75">
      <c r="D22" s="38">
        <f t="shared" si="0"/>
        <v>0</v>
      </c>
    </row>
    <row r="23" ht="12.75">
      <c r="D23" s="38">
        <f t="shared" si="0"/>
        <v>0</v>
      </c>
    </row>
    <row r="24" ht="12.75">
      <c r="D24" s="38">
        <f t="shared" si="0"/>
        <v>0</v>
      </c>
    </row>
    <row r="25" ht="12.75">
      <c r="D25" s="38">
        <f t="shared" si="0"/>
        <v>0</v>
      </c>
    </row>
    <row r="26" ht="12.75">
      <c r="D26" s="38">
        <f t="shared" si="0"/>
        <v>0</v>
      </c>
    </row>
    <row r="27" ht="12.75">
      <c r="D27" s="38">
        <f t="shared" si="0"/>
        <v>0</v>
      </c>
    </row>
    <row r="28" ht="12.75">
      <c r="D28" s="38">
        <f t="shared" si="0"/>
        <v>0</v>
      </c>
    </row>
    <row r="29" ht="12.75">
      <c r="D29" s="38">
        <f t="shared" si="0"/>
        <v>0</v>
      </c>
    </row>
    <row r="30" ht="12.75">
      <c r="D30" s="38">
        <f t="shared" si="0"/>
        <v>0</v>
      </c>
    </row>
    <row r="31" ht="12.75">
      <c r="D31" s="38">
        <f t="shared" si="0"/>
        <v>0</v>
      </c>
    </row>
    <row r="32" ht="12.75">
      <c r="D32" s="38">
        <f t="shared" si="0"/>
        <v>0</v>
      </c>
    </row>
    <row r="33" ht="12.75">
      <c r="D33" s="38">
        <f t="shared" si="0"/>
        <v>0</v>
      </c>
    </row>
    <row r="34" ht="12.75">
      <c r="D34" s="38">
        <f t="shared" si="0"/>
        <v>0</v>
      </c>
    </row>
    <row r="35" ht="12.75">
      <c r="D35" s="38">
        <f t="shared" si="0"/>
        <v>0</v>
      </c>
    </row>
    <row r="36" ht="12.75">
      <c r="D36" s="38">
        <f t="shared" si="0"/>
        <v>0</v>
      </c>
    </row>
    <row r="37" ht="12.75">
      <c r="D37" s="38">
        <f t="shared" si="0"/>
        <v>0</v>
      </c>
    </row>
    <row r="38" ht="12.75">
      <c r="D38" s="38">
        <f t="shared" si="0"/>
        <v>0</v>
      </c>
    </row>
    <row r="39" ht="12.75">
      <c r="D39" s="38">
        <f t="shared" si="0"/>
        <v>0</v>
      </c>
    </row>
    <row r="40" ht="12.75">
      <c r="D40" s="38">
        <f t="shared" si="0"/>
        <v>0</v>
      </c>
    </row>
    <row r="41" ht="12.75">
      <c r="D41" s="38">
        <f t="shared" si="0"/>
        <v>0</v>
      </c>
    </row>
    <row r="42" ht="12.75">
      <c r="D42" s="38">
        <f t="shared" si="0"/>
        <v>0</v>
      </c>
    </row>
    <row r="43" ht="12.75">
      <c r="D43" s="38">
        <f t="shared" si="0"/>
        <v>0</v>
      </c>
    </row>
    <row r="44" ht="12.75">
      <c r="D44" s="38">
        <f t="shared" si="0"/>
        <v>0</v>
      </c>
    </row>
    <row r="45" ht="12.75">
      <c r="D45" s="38">
        <f t="shared" si="0"/>
        <v>0</v>
      </c>
    </row>
    <row r="46" ht="12.75">
      <c r="D46" s="38">
        <f t="shared" si="0"/>
        <v>0</v>
      </c>
    </row>
    <row r="47" ht="12.75">
      <c r="D47" s="38">
        <f t="shared" si="0"/>
        <v>0</v>
      </c>
    </row>
    <row r="48" ht="12.75">
      <c r="D48" s="38">
        <f t="shared" si="0"/>
        <v>0</v>
      </c>
    </row>
    <row r="49" ht="12.75">
      <c r="D49" s="38">
        <f t="shared" si="0"/>
        <v>0</v>
      </c>
    </row>
    <row r="50" ht="12.75">
      <c r="D50" s="38">
        <f t="shared" si="0"/>
        <v>0</v>
      </c>
    </row>
    <row r="51" ht="12.75">
      <c r="D51" s="38">
        <f t="shared" si="0"/>
        <v>0</v>
      </c>
    </row>
    <row r="52" ht="12.75">
      <c r="D52" s="38">
        <f t="shared" si="0"/>
        <v>0</v>
      </c>
    </row>
    <row r="53" ht="12.75">
      <c r="D53" s="38">
        <f t="shared" si="0"/>
        <v>0</v>
      </c>
    </row>
    <row r="54" ht="12.75">
      <c r="D54" s="38">
        <f t="shared" si="0"/>
        <v>0</v>
      </c>
    </row>
    <row r="55" ht="12.75">
      <c r="D55" s="38">
        <f t="shared" si="0"/>
        <v>0</v>
      </c>
    </row>
    <row r="56" ht="12.75">
      <c r="D56" s="38">
        <f t="shared" si="0"/>
        <v>0</v>
      </c>
    </row>
    <row r="57" ht="12.75">
      <c r="D57" s="38">
        <f t="shared" si="0"/>
        <v>0</v>
      </c>
    </row>
    <row r="58" ht="12.75">
      <c r="D58" s="38">
        <f t="shared" si="0"/>
        <v>0</v>
      </c>
    </row>
    <row r="59" ht="12.75">
      <c r="D59" s="38">
        <f t="shared" si="0"/>
        <v>0</v>
      </c>
    </row>
    <row r="60" ht="12.75">
      <c r="D60" s="38">
        <f t="shared" si="0"/>
        <v>0</v>
      </c>
    </row>
    <row r="61" ht="12.75">
      <c r="D61" s="38">
        <f t="shared" si="0"/>
        <v>0</v>
      </c>
    </row>
    <row r="62" ht="12.75">
      <c r="D62" s="38">
        <f t="shared" si="0"/>
        <v>0</v>
      </c>
    </row>
    <row r="63" ht="12.75">
      <c r="D63" s="38">
        <f t="shared" si="0"/>
        <v>0</v>
      </c>
    </row>
    <row r="64" ht="12.75">
      <c r="D64" s="38">
        <f t="shared" si="0"/>
        <v>0</v>
      </c>
    </row>
    <row r="65" ht="12.75">
      <c r="D65" s="38">
        <f t="shared" si="0"/>
        <v>0</v>
      </c>
    </row>
    <row r="66" ht="12.75">
      <c r="D66" s="38">
        <f t="shared" si="0"/>
        <v>0</v>
      </c>
    </row>
    <row r="67" ht="12.75">
      <c r="D67" s="38">
        <f t="shared" si="0"/>
        <v>0</v>
      </c>
    </row>
    <row r="68" ht="12.75">
      <c r="D68" s="38">
        <f t="shared" si="0"/>
        <v>0</v>
      </c>
    </row>
    <row r="69" ht="12.75">
      <c r="D69" s="38">
        <f t="shared" si="0"/>
        <v>0</v>
      </c>
    </row>
    <row r="70" ht="12.75">
      <c r="D70" s="38">
        <f t="shared" si="0"/>
        <v>0</v>
      </c>
    </row>
    <row r="71" ht="12.75">
      <c r="D71" s="38">
        <f t="shared" si="0"/>
        <v>0</v>
      </c>
    </row>
    <row r="72" ht="12.75">
      <c r="D72" s="38">
        <f t="shared" si="0"/>
        <v>0</v>
      </c>
    </row>
    <row r="73" ht="12.75">
      <c r="D73" s="38">
        <f aca="true" t="shared" si="1" ref="D73:D136">B73*C73</f>
        <v>0</v>
      </c>
    </row>
    <row r="74" ht="12.75">
      <c r="D74" s="38">
        <f t="shared" si="1"/>
        <v>0</v>
      </c>
    </row>
    <row r="75" ht="12.75">
      <c r="D75" s="38">
        <f t="shared" si="1"/>
        <v>0</v>
      </c>
    </row>
    <row r="76" ht="12.75">
      <c r="D76" s="38">
        <f t="shared" si="1"/>
        <v>0</v>
      </c>
    </row>
    <row r="77" ht="12.75">
      <c r="D77" s="38">
        <f t="shared" si="1"/>
        <v>0</v>
      </c>
    </row>
    <row r="78" ht="12.75">
      <c r="D78" s="38">
        <f t="shared" si="1"/>
        <v>0</v>
      </c>
    </row>
    <row r="79" ht="12.75">
      <c r="D79" s="38">
        <f t="shared" si="1"/>
        <v>0</v>
      </c>
    </row>
    <row r="80" ht="12.75">
      <c r="D80" s="38">
        <f t="shared" si="1"/>
        <v>0</v>
      </c>
    </row>
    <row r="81" ht="12.75">
      <c r="D81" s="38">
        <f t="shared" si="1"/>
        <v>0</v>
      </c>
    </row>
    <row r="82" ht="12.75">
      <c r="D82" s="38">
        <f t="shared" si="1"/>
        <v>0</v>
      </c>
    </row>
    <row r="83" ht="12.75">
      <c r="D83" s="38">
        <f t="shared" si="1"/>
        <v>0</v>
      </c>
    </row>
    <row r="84" ht="12.75">
      <c r="D84" s="38">
        <f t="shared" si="1"/>
        <v>0</v>
      </c>
    </row>
    <row r="85" ht="12.75">
      <c r="D85" s="38">
        <f t="shared" si="1"/>
        <v>0</v>
      </c>
    </row>
    <row r="86" ht="12.75">
      <c r="D86" s="38">
        <f t="shared" si="1"/>
        <v>0</v>
      </c>
    </row>
    <row r="87" ht="12.75">
      <c r="D87" s="38">
        <f t="shared" si="1"/>
        <v>0</v>
      </c>
    </row>
    <row r="88" ht="12.75">
      <c r="D88" s="38">
        <f t="shared" si="1"/>
        <v>0</v>
      </c>
    </row>
    <row r="89" ht="12.75">
      <c r="D89" s="38">
        <f t="shared" si="1"/>
        <v>0</v>
      </c>
    </row>
    <row r="90" ht="12.75">
      <c r="D90" s="38">
        <f t="shared" si="1"/>
        <v>0</v>
      </c>
    </row>
    <row r="91" ht="12.75">
      <c r="D91" s="38">
        <f t="shared" si="1"/>
        <v>0</v>
      </c>
    </row>
    <row r="92" ht="12.75">
      <c r="D92" s="38">
        <f t="shared" si="1"/>
        <v>0</v>
      </c>
    </row>
    <row r="93" ht="12.75">
      <c r="D93" s="38">
        <f t="shared" si="1"/>
        <v>0</v>
      </c>
    </row>
    <row r="94" ht="12.75">
      <c r="D94" s="38">
        <f t="shared" si="1"/>
        <v>0</v>
      </c>
    </row>
    <row r="95" ht="12.75">
      <c r="D95" s="38">
        <f t="shared" si="1"/>
        <v>0</v>
      </c>
    </row>
    <row r="96" ht="12.75">
      <c r="D96" s="38">
        <f t="shared" si="1"/>
        <v>0</v>
      </c>
    </row>
    <row r="97" ht="12.75">
      <c r="D97" s="38">
        <f t="shared" si="1"/>
        <v>0</v>
      </c>
    </row>
    <row r="98" ht="12.75">
      <c r="D98" s="38">
        <f t="shared" si="1"/>
        <v>0</v>
      </c>
    </row>
    <row r="99" ht="12.75">
      <c r="D99" s="38">
        <f t="shared" si="1"/>
        <v>0</v>
      </c>
    </row>
    <row r="100" ht="12.75">
      <c r="D100" s="38">
        <f t="shared" si="1"/>
        <v>0</v>
      </c>
    </row>
    <row r="101" ht="12.75">
      <c r="D101" s="38">
        <f t="shared" si="1"/>
        <v>0</v>
      </c>
    </row>
    <row r="102" ht="12.75">
      <c r="D102" s="38">
        <f t="shared" si="1"/>
        <v>0</v>
      </c>
    </row>
    <row r="103" ht="12.75">
      <c r="D103" s="38">
        <f t="shared" si="1"/>
        <v>0</v>
      </c>
    </row>
    <row r="104" ht="12.75">
      <c r="D104" s="38">
        <f t="shared" si="1"/>
        <v>0</v>
      </c>
    </row>
    <row r="105" ht="12.75">
      <c r="D105" s="38">
        <f t="shared" si="1"/>
        <v>0</v>
      </c>
    </row>
    <row r="106" ht="12.75">
      <c r="D106" s="38">
        <f t="shared" si="1"/>
        <v>0</v>
      </c>
    </row>
    <row r="107" ht="12.75">
      <c r="D107" s="38">
        <f t="shared" si="1"/>
        <v>0</v>
      </c>
    </row>
    <row r="108" ht="12.75">
      <c r="D108" s="38">
        <f t="shared" si="1"/>
        <v>0</v>
      </c>
    </row>
    <row r="109" ht="12.75">
      <c r="D109" s="38">
        <f t="shared" si="1"/>
        <v>0</v>
      </c>
    </row>
    <row r="110" ht="12.75">
      <c r="D110" s="38">
        <f t="shared" si="1"/>
        <v>0</v>
      </c>
    </row>
    <row r="111" ht="12.75">
      <c r="D111" s="38">
        <f t="shared" si="1"/>
        <v>0</v>
      </c>
    </row>
    <row r="112" ht="12.75">
      <c r="D112" s="38">
        <f t="shared" si="1"/>
        <v>0</v>
      </c>
    </row>
    <row r="113" ht="12.75">
      <c r="D113" s="38">
        <f t="shared" si="1"/>
        <v>0</v>
      </c>
    </row>
    <row r="114" ht="12.75">
      <c r="D114" s="38">
        <f t="shared" si="1"/>
        <v>0</v>
      </c>
    </row>
    <row r="115" ht="12.75">
      <c r="D115" s="38">
        <f t="shared" si="1"/>
        <v>0</v>
      </c>
    </row>
    <row r="116" ht="12.75">
      <c r="D116" s="38">
        <f t="shared" si="1"/>
        <v>0</v>
      </c>
    </row>
    <row r="117" ht="12.75">
      <c r="D117" s="38">
        <f t="shared" si="1"/>
        <v>0</v>
      </c>
    </row>
    <row r="118" ht="12.75">
      <c r="D118" s="38">
        <f t="shared" si="1"/>
        <v>0</v>
      </c>
    </row>
    <row r="119" ht="12.75">
      <c r="D119" s="38">
        <f t="shared" si="1"/>
        <v>0</v>
      </c>
    </row>
    <row r="120" ht="12.75">
      <c r="D120" s="38">
        <f t="shared" si="1"/>
        <v>0</v>
      </c>
    </row>
    <row r="121" ht="12.75">
      <c r="D121" s="38">
        <f t="shared" si="1"/>
        <v>0</v>
      </c>
    </row>
    <row r="122" ht="12.75">
      <c r="D122" s="38">
        <f t="shared" si="1"/>
        <v>0</v>
      </c>
    </row>
    <row r="123" ht="12.75">
      <c r="D123" s="38">
        <f t="shared" si="1"/>
        <v>0</v>
      </c>
    </row>
    <row r="124" ht="12.75">
      <c r="D124" s="38">
        <f t="shared" si="1"/>
        <v>0</v>
      </c>
    </row>
    <row r="125" ht="12.75">
      <c r="D125" s="38">
        <f t="shared" si="1"/>
        <v>0</v>
      </c>
    </row>
    <row r="126" ht="12.75">
      <c r="D126" s="38">
        <f t="shared" si="1"/>
        <v>0</v>
      </c>
    </row>
    <row r="127" ht="12.75">
      <c r="D127" s="38">
        <f t="shared" si="1"/>
        <v>0</v>
      </c>
    </row>
    <row r="128" ht="12.75">
      <c r="D128" s="38">
        <f t="shared" si="1"/>
        <v>0</v>
      </c>
    </row>
    <row r="129" ht="12.75">
      <c r="D129" s="38">
        <f t="shared" si="1"/>
        <v>0</v>
      </c>
    </row>
    <row r="130" ht="12.75">
      <c r="D130" s="38">
        <f t="shared" si="1"/>
        <v>0</v>
      </c>
    </row>
    <row r="131" ht="12.75">
      <c r="D131" s="38">
        <f t="shared" si="1"/>
        <v>0</v>
      </c>
    </row>
    <row r="132" ht="12.75">
      <c r="D132" s="38">
        <f t="shared" si="1"/>
        <v>0</v>
      </c>
    </row>
    <row r="133" ht="12.75">
      <c r="D133" s="38">
        <f t="shared" si="1"/>
        <v>0</v>
      </c>
    </row>
    <row r="134" ht="12.75">
      <c r="D134" s="38">
        <f t="shared" si="1"/>
        <v>0</v>
      </c>
    </row>
    <row r="135" ht="12.75">
      <c r="D135" s="38">
        <f t="shared" si="1"/>
        <v>0</v>
      </c>
    </row>
    <row r="136" ht="12.75">
      <c r="D136" s="38">
        <f t="shared" si="1"/>
        <v>0</v>
      </c>
    </row>
    <row r="137" ht="12.75">
      <c r="D137" s="38">
        <f aca="true" t="shared" si="2" ref="D137:D200">B137*C137</f>
        <v>0</v>
      </c>
    </row>
    <row r="138" ht="12.75">
      <c r="D138" s="38">
        <f t="shared" si="2"/>
        <v>0</v>
      </c>
    </row>
    <row r="139" ht="12.75">
      <c r="D139" s="38">
        <f t="shared" si="2"/>
        <v>0</v>
      </c>
    </row>
    <row r="140" ht="12.75">
      <c r="D140" s="38">
        <f t="shared" si="2"/>
        <v>0</v>
      </c>
    </row>
    <row r="141" ht="12.75">
      <c r="D141" s="38">
        <f t="shared" si="2"/>
        <v>0</v>
      </c>
    </row>
    <row r="142" ht="12.75">
      <c r="D142" s="38">
        <f t="shared" si="2"/>
        <v>0</v>
      </c>
    </row>
    <row r="143" ht="12.75">
      <c r="D143" s="38">
        <f t="shared" si="2"/>
        <v>0</v>
      </c>
    </row>
    <row r="144" ht="12.75">
      <c r="D144" s="38">
        <f t="shared" si="2"/>
        <v>0</v>
      </c>
    </row>
    <row r="145" ht="12.75">
      <c r="D145" s="38">
        <f t="shared" si="2"/>
        <v>0</v>
      </c>
    </row>
    <row r="146" ht="12.75">
      <c r="D146" s="38">
        <f t="shared" si="2"/>
        <v>0</v>
      </c>
    </row>
    <row r="147" ht="12.75">
      <c r="D147" s="38">
        <f t="shared" si="2"/>
        <v>0</v>
      </c>
    </row>
    <row r="148" ht="12.75">
      <c r="D148" s="38">
        <f t="shared" si="2"/>
        <v>0</v>
      </c>
    </row>
    <row r="149" ht="12.75">
      <c r="D149" s="38">
        <f t="shared" si="2"/>
        <v>0</v>
      </c>
    </row>
    <row r="150" ht="12.75">
      <c r="D150" s="38">
        <f t="shared" si="2"/>
        <v>0</v>
      </c>
    </row>
    <row r="151" ht="12.75">
      <c r="D151" s="38">
        <f t="shared" si="2"/>
        <v>0</v>
      </c>
    </row>
    <row r="152" ht="12.75">
      <c r="D152" s="38">
        <f t="shared" si="2"/>
        <v>0</v>
      </c>
    </row>
    <row r="153" ht="12.75">
      <c r="D153" s="38">
        <f t="shared" si="2"/>
        <v>0</v>
      </c>
    </row>
    <row r="154" ht="12.75">
      <c r="D154" s="38">
        <f t="shared" si="2"/>
        <v>0</v>
      </c>
    </row>
    <row r="155" ht="12.75">
      <c r="D155" s="38">
        <f t="shared" si="2"/>
        <v>0</v>
      </c>
    </row>
    <row r="156" ht="12.75">
      <c r="D156" s="38">
        <f t="shared" si="2"/>
        <v>0</v>
      </c>
    </row>
    <row r="157" ht="12.75">
      <c r="D157" s="38">
        <f t="shared" si="2"/>
        <v>0</v>
      </c>
    </row>
    <row r="158" ht="12.75">
      <c r="D158" s="38">
        <f t="shared" si="2"/>
        <v>0</v>
      </c>
    </row>
    <row r="159" ht="12.75">
      <c r="D159" s="38">
        <f t="shared" si="2"/>
        <v>0</v>
      </c>
    </row>
    <row r="160" ht="12.75">
      <c r="D160" s="38">
        <f t="shared" si="2"/>
        <v>0</v>
      </c>
    </row>
    <row r="161" ht="12.75">
      <c r="D161" s="38">
        <f t="shared" si="2"/>
        <v>0</v>
      </c>
    </row>
    <row r="162" ht="12.75">
      <c r="D162" s="38">
        <f t="shared" si="2"/>
        <v>0</v>
      </c>
    </row>
    <row r="163" ht="12.75">
      <c r="D163" s="38">
        <f t="shared" si="2"/>
        <v>0</v>
      </c>
    </row>
    <row r="164" ht="12.75">
      <c r="D164" s="38">
        <f t="shared" si="2"/>
        <v>0</v>
      </c>
    </row>
    <row r="165" ht="12.75">
      <c r="D165" s="38">
        <f t="shared" si="2"/>
        <v>0</v>
      </c>
    </row>
    <row r="166" ht="12.75">
      <c r="D166" s="38">
        <f t="shared" si="2"/>
        <v>0</v>
      </c>
    </row>
    <row r="167" ht="12.75">
      <c r="D167" s="38">
        <f t="shared" si="2"/>
        <v>0</v>
      </c>
    </row>
    <row r="168" ht="12.75">
      <c r="D168" s="38">
        <f t="shared" si="2"/>
        <v>0</v>
      </c>
    </row>
    <row r="169" ht="12.75">
      <c r="D169" s="38">
        <f t="shared" si="2"/>
        <v>0</v>
      </c>
    </row>
    <row r="170" ht="12.75">
      <c r="D170" s="38">
        <f t="shared" si="2"/>
        <v>0</v>
      </c>
    </row>
    <row r="171" ht="12.75">
      <c r="D171" s="38">
        <f t="shared" si="2"/>
        <v>0</v>
      </c>
    </row>
    <row r="172" ht="12.75">
      <c r="D172" s="38">
        <f t="shared" si="2"/>
        <v>0</v>
      </c>
    </row>
    <row r="173" ht="12.75">
      <c r="D173" s="38">
        <f t="shared" si="2"/>
        <v>0</v>
      </c>
    </row>
    <row r="174" ht="12.75">
      <c r="D174" s="38">
        <f t="shared" si="2"/>
        <v>0</v>
      </c>
    </row>
    <row r="175" ht="12.75">
      <c r="D175" s="38">
        <f t="shared" si="2"/>
        <v>0</v>
      </c>
    </row>
    <row r="176" ht="12.75">
      <c r="D176" s="38">
        <f t="shared" si="2"/>
        <v>0</v>
      </c>
    </row>
    <row r="177" ht="12.75">
      <c r="D177" s="38">
        <f t="shared" si="2"/>
        <v>0</v>
      </c>
    </row>
    <row r="178" ht="12.75">
      <c r="D178" s="38">
        <f t="shared" si="2"/>
        <v>0</v>
      </c>
    </row>
    <row r="179" ht="12.75">
      <c r="D179" s="38">
        <f t="shared" si="2"/>
        <v>0</v>
      </c>
    </row>
    <row r="180" ht="12.75">
      <c r="D180" s="38">
        <f t="shared" si="2"/>
        <v>0</v>
      </c>
    </row>
    <row r="181" ht="12.75">
      <c r="D181" s="38">
        <f t="shared" si="2"/>
        <v>0</v>
      </c>
    </row>
    <row r="182" ht="12.75">
      <c r="D182" s="38">
        <f t="shared" si="2"/>
        <v>0</v>
      </c>
    </row>
    <row r="183" ht="12.75">
      <c r="D183" s="38">
        <f t="shared" si="2"/>
        <v>0</v>
      </c>
    </row>
    <row r="184" ht="12.75">
      <c r="D184" s="38">
        <f t="shared" si="2"/>
        <v>0</v>
      </c>
    </row>
    <row r="185" ht="12.75">
      <c r="D185" s="38">
        <f t="shared" si="2"/>
        <v>0</v>
      </c>
    </row>
    <row r="186" ht="12.75">
      <c r="D186" s="38">
        <f t="shared" si="2"/>
        <v>0</v>
      </c>
    </row>
    <row r="187" ht="12.75">
      <c r="D187" s="38">
        <f t="shared" si="2"/>
        <v>0</v>
      </c>
    </row>
    <row r="188" ht="12.75">
      <c r="D188" s="38">
        <f t="shared" si="2"/>
        <v>0</v>
      </c>
    </row>
    <row r="189" ht="12.75">
      <c r="D189" s="38">
        <f t="shared" si="2"/>
        <v>0</v>
      </c>
    </row>
    <row r="190" ht="12.75">
      <c r="D190" s="38">
        <f t="shared" si="2"/>
        <v>0</v>
      </c>
    </row>
    <row r="191" ht="12.75">
      <c r="D191" s="38">
        <f t="shared" si="2"/>
        <v>0</v>
      </c>
    </row>
    <row r="192" ht="12.75">
      <c r="D192" s="38">
        <f t="shared" si="2"/>
        <v>0</v>
      </c>
    </row>
    <row r="193" ht="12.75">
      <c r="D193" s="38">
        <f t="shared" si="2"/>
        <v>0</v>
      </c>
    </row>
    <row r="194" ht="12.75">
      <c r="D194" s="38">
        <f t="shared" si="2"/>
        <v>0</v>
      </c>
    </row>
    <row r="195" ht="12.75">
      <c r="D195" s="38">
        <f t="shared" si="2"/>
        <v>0</v>
      </c>
    </row>
    <row r="196" ht="12.75">
      <c r="D196" s="38">
        <f t="shared" si="2"/>
        <v>0</v>
      </c>
    </row>
    <row r="197" ht="12.75">
      <c r="D197" s="38">
        <f t="shared" si="2"/>
        <v>0</v>
      </c>
    </row>
    <row r="198" ht="12.75">
      <c r="D198" s="38">
        <f t="shared" si="2"/>
        <v>0</v>
      </c>
    </row>
    <row r="199" ht="12.75">
      <c r="D199" s="38">
        <f t="shared" si="2"/>
        <v>0</v>
      </c>
    </row>
    <row r="200" ht="12.75">
      <c r="D200" s="38">
        <f t="shared" si="2"/>
        <v>0</v>
      </c>
    </row>
    <row r="201" ht="12.75">
      <c r="D201" s="38">
        <f aca="true" t="shared" si="3" ref="D201:D264">B201*C201</f>
        <v>0</v>
      </c>
    </row>
    <row r="202" ht="12.75">
      <c r="D202" s="38">
        <f t="shared" si="3"/>
        <v>0</v>
      </c>
    </row>
    <row r="203" ht="12.75">
      <c r="D203" s="38">
        <f t="shared" si="3"/>
        <v>0</v>
      </c>
    </row>
    <row r="204" ht="12.75">
      <c r="D204" s="38">
        <f t="shared" si="3"/>
        <v>0</v>
      </c>
    </row>
    <row r="205" ht="12.75">
      <c r="D205" s="38">
        <f t="shared" si="3"/>
        <v>0</v>
      </c>
    </row>
    <row r="206" ht="12.75">
      <c r="D206" s="38">
        <f t="shared" si="3"/>
        <v>0</v>
      </c>
    </row>
    <row r="207" ht="12.75">
      <c r="D207" s="38">
        <f t="shared" si="3"/>
        <v>0</v>
      </c>
    </row>
    <row r="208" ht="12.75">
      <c r="D208" s="38">
        <f t="shared" si="3"/>
        <v>0</v>
      </c>
    </row>
    <row r="209" ht="12.75">
      <c r="D209" s="38">
        <f t="shared" si="3"/>
        <v>0</v>
      </c>
    </row>
    <row r="210" ht="12.75">
      <c r="D210" s="38">
        <f t="shared" si="3"/>
        <v>0</v>
      </c>
    </row>
    <row r="211" ht="12.75">
      <c r="D211" s="38">
        <f t="shared" si="3"/>
        <v>0</v>
      </c>
    </row>
    <row r="212" ht="12.75">
      <c r="D212" s="38">
        <f t="shared" si="3"/>
        <v>0</v>
      </c>
    </row>
    <row r="213" ht="12.75">
      <c r="D213" s="38">
        <f t="shared" si="3"/>
        <v>0</v>
      </c>
    </row>
    <row r="214" ht="12.75">
      <c r="D214" s="38">
        <f t="shared" si="3"/>
        <v>0</v>
      </c>
    </row>
    <row r="215" ht="12.75">
      <c r="D215" s="38">
        <f t="shared" si="3"/>
        <v>0</v>
      </c>
    </row>
    <row r="216" ht="12.75">
      <c r="D216" s="38">
        <f t="shared" si="3"/>
        <v>0</v>
      </c>
    </row>
    <row r="217" ht="12.75">
      <c r="D217" s="38">
        <f t="shared" si="3"/>
        <v>0</v>
      </c>
    </row>
    <row r="218" ht="12.75">
      <c r="D218" s="38">
        <f t="shared" si="3"/>
        <v>0</v>
      </c>
    </row>
    <row r="219" ht="12.75">
      <c r="D219" s="38">
        <f t="shared" si="3"/>
        <v>0</v>
      </c>
    </row>
    <row r="220" ht="12.75">
      <c r="D220" s="38">
        <f t="shared" si="3"/>
        <v>0</v>
      </c>
    </row>
    <row r="221" ht="12.75">
      <c r="D221" s="38">
        <f t="shared" si="3"/>
        <v>0</v>
      </c>
    </row>
    <row r="222" ht="12.75">
      <c r="D222" s="38">
        <f t="shared" si="3"/>
        <v>0</v>
      </c>
    </row>
    <row r="223" ht="12.75">
      <c r="D223" s="38">
        <f t="shared" si="3"/>
        <v>0</v>
      </c>
    </row>
    <row r="224" ht="12.75">
      <c r="D224" s="38">
        <f t="shared" si="3"/>
        <v>0</v>
      </c>
    </row>
    <row r="225" ht="12.75">
      <c r="D225" s="38">
        <f t="shared" si="3"/>
        <v>0</v>
      </c>
    </row>
    <row r="226" ht="12.75">
      <c r="D226" s="38">
        <f t="shared" si="3"/>
        <v>0</v>
      </c>
    </row>
    <row r="227" ht="12.75">
      <c r="D227" s="38">
        <f t="shared" si="3"/>
        <v>0</v>
      </c>
    </row>
    <row r="228" ht="12.75">
      <c r="D228" s="38">
        <f t="shared" si="3"/>
        <v>0</v>
      </c>
    </row>
    <row r="229" ht="12.75">
      <c r="D229" s="38">
        <f t="shared" si="3"/>
        <v>0</v>
      </c>
    </row>
    <row r="230" ht="12.75">
      <c r="D230" s="38">
        <f t="shared" si="3"/>
        <v>0</v>
      </c>
    </row>
    <row r="231" ht="12.75">
      <c r="D231" s="38">
        <f t="shared" si="3"/>
        <v>0</v>
      </c>
    </row>
    <row r="232" ht="12.75">
      <c r="D232" s="38">
        <f t="shared" si="3"/>
        <v>0</v>
      </c>
    </row>
    <row r="233" ht="12.75">
      <c r="D233" s="38">
        <f t="shared" si="3"/>
        <v>0</v>
      </c>
    </row>
    <row r="234" ht="12.75">
      <c r="D234" s="38">
        <f t="shared" si="3"/>
        <v>0</v>
      </c>
    </row>
    <row r="235" ht="12.75">
      <c r="D235" s="38">
        <f t="shared" si="3"/>
        <v>0</v>
      </c>
    </row>
    <row r="236" ht="12.75">
      <c r="D236" s="38">
        <f t="shared" si="3"/>
        <v>0</v>
      </c>
    </row>
    <row r="237" ht="12.75">
      <c r="D237" s="38">
        <f t="shared" si="3"/>
        <v>0</v>
      </c>
    </row>
    <row r="238" ht="12.75">
      <c r="D238" s="38">
        <f t="shared" si="3"/>
        <v>0</v>
      </c>
    </row>
    <row r="239" ht="12.75">
      <c r="D239" s="38">
        <f t="shared" si="3"/>
        <v>0</v>
      </c>
    </row>
    <row r="240" ht="12.75">
      <c r="D240" s="38">
        <f t="shared" si="3"/>
        <v>0</v>
      </c>
    </row>
    <row r="241" ht="12.75">
      <c r="D241" s="38">
        <f t="shared" si="3"/>
        <v>0</v>
      </c>
    </row>
    <row r="242" ht="12.75">
      <c r="D242" s="38">
        <f t="shared" si="3"/>
        <v>0</v>
      </c>
    </row>
    <row r="243" ht="12.75">
      <c r="D243" s="38">
        <f t="shared" si="3"/>
        <v>0</v>
      </c>
    </row>
    <row r="244" ht="12.75">
      <c r="D244" s="38">
        <f t="shared" si="3"/>
        <v>0</v>
      </c>
    </row>
    <row r="245" ht="12.75">
      <c r="D245" s="38">
        <f t="shared" si="3"/>
        <v>0</v>
      </c>
    </row>
    <row r="246" ht="12.75">
      <c r="D246" s="38">
        <f t="shared" si="3"/>
        <v>0</v>
      </c>
    </row>
    <row r="247" ht="12.75">
      <c r="D247" s="38">
        <f t="shared" si="3"/>
        <v>0</v>
      </c>
    </row>
    <row r="248" ht="12.75">
      <c r="D248" s="38">
        <f t="shared" si="3"/>
        <v>0</v>
      </c>
    </row>
    <row r="249" ht="12.75">
      <c r="D249" s="38">
        <f t="shared" si="3"/>
        <v>0</v>
      </c>
    </row>
    <row r="250" ht="12.75">
      <c r="D250" s="38">
        <f t="shared" si="3"/>
        <v>0</v>
      </c>
    </row>
    <row r="251" ht="12.75">
      <c r="D251" s="38">
        <f t="shared" si="3"/>
        <v>0</v>
      </c>
    </row>
    <row r="252" ht="12.75">
      <c r="D252" s="38">
        <f t="shared" si="3"/>
        <v>0</v>
      </c>
    </row>
    <row r="253" ht="12.75">
      <c r="D253" s="38">
        <f t="shared" si="3"/>
        <v>0</v>
      </c>
    </row>
    <row r="254" ht="12.75">
      <c r="D254" s="38">
        <f t="shared" si="3"/>
        <v>0</v>
      </c>
    </row>
    <row r="255" ht="12.75">
      <c r="D255" s="38">
        <f t="shared" si="3"/>
        <v>0</v>
      </c>
    </row>
    <row r="256" ht="12.75">
      <c r="D256" s="38">
        <f t="shared" si="3"/>
        <v>0</v>
      </c>
    </row>
    <row r="257" ht="12.75">
      <c r="D257" s="38">
        <f t="shared" si="3"/>
        <v>0</v>
      </c>
    </row>
    <row r="258" ht="12.75">
      <c r="D258" s="38">
        <f t="shared" si="3"/>
        <v>0</v>
      </c>
    </row>
    <row r="259" ht="12.75">
      <c r="D259" s="38">
        <f t="shared" si="3"/>
        <v>0</v>
      </c>
    </row>
    <row r="260" ht="12.75">
      <c r="D260" s="38">
        <f t="shared" si="3"/>
        <v>0</v>
      </c>
    </row>
    <row r="261" ht="12.75">
      <c r="D261" s="38">
        <f t="shared" si="3"/>
        <v>0</v>
      </c>
    </row>
    <row r="262" ht="12.75">
      <c r="D262" s="38">
        <f t="shared" si="3"/>
        <v>0</v>
      </c>
    </row>
    <row r="263" ht="12.75">
      <c r="D263" s="38">
        <f t="shared" si="3"/>
        <v>0</v>
      </c>
    </row>
    <row r="264" ht="12.75">
      <c r="D264" s="38">
        <f t="shared" si="3"/>
        <v>0</v>
      </c>
    </row>
    <row r="265" ht="12.75">
      <c r="D265" s="38">
        <f aca="true" t="shared" si="4" ref="D265:D328">B265*C265</f>
        <v>0</v>
      </c>
    </row>
    <row r="266" ht="12.75">
      <c r="D266" s="38">
        <f t="shared" si="4"/>
        <v>0</v>
      </c>
    </row>
    <row r="267" ht="12.75">
      <c r="D267" s="38">
        <f t="shared" si="4"/>
        <v>0</v>
      </c>
    </row>
    <row r="268" ht="12.75">
      <c r="D268" s="38">
        <f t="shared" si="4"/>
        <v>0</v>
      </c>
    </row>
    <row r="269" ht="12.75">
      <c r="D269" s="38">
        <f t="shared" si="4"/>
        <v>0</v>
      </c>
    </row>
    <row r="270" ht="12.75">
      <c r="D270" s="38">
        <f t="shared" si="4"/>
        <v>0</v>
      </c>
    </row>
    <row r="271" ht="12.75">
      <c r="D271" s="38">
        <f t="shared" si="4"/>
        <v>0</v>
      </c>
    </row>
    <row r="272" ht="12.75">
      <c r="D272" s="38">
        <f t="shared" si="4"/>
        <v>0</v>
      </c>
    </row>
    <row r="273" ht="12.75">
      <c r="D273" s="38">
        <f t="shared" si="4"/>
        <v>0</v>
      </c>
    </row>
    <row r="274" ht="12.75">
      <c r="D274" s="38">
        <f t="shared" si="4"/>
        <v>0</v>
      </c>
    </row>
    <row r="275" ht="12.75">
      <c r="D275" s="38">
        <f t="shared" si="4"/>
        <v>0</v>
      </c>
    </row>
    <row r="276" ht="12.75">
      <c r="D276" s="38">
        <f t="shared" si="4"/>
        <v>0</v>
      </c>
    </row>
    <row r="277" ht="12.75">
      <c r="D277" s="38">
        <f t="shared" si="4"/>
        <v>0</v>
      </c>
    </row>
    <row r="278" ht="12.75">
      <c r="D278" s="38">
        <f t="shared" si="4"/>
        <v>0</v>
      </c>
    </row>
    <row r="279" ht="12.75">
      <c r="D279" s="38">
        <f t="shared" si="4"/>
        <v>0</v>
      </c>
    </row>
    <row r="280" ht="12.75">
      <c r="D280" s="38">
        <f t="shared" si="4"/>
        <v>0</v>
      </c>
    </row>
    <row r="281" ht="12.75">
      <c r="D281" s="38">
        <f t="shared" si="4"/>
        <v>0</v>
      </c>
    </row>
    <row r="282" ht="12.75">
      <c r="D282" s="38">
        <f t="shared" si="4"/>
        <v>0</v>
      </c>
    </row>
    <row r="283" ht="12.75">
      <c r="D283" s="38">
        <f t="shared" si="4"/>
        <v>0</v>
      </c>
    </row>
    <row r="284" ht="12.75">
      <c r="D284" s="38">
        <f t="shared" si="4"/>
        <v>0</v>
      </c>
    </row>
    <row r="285" ht="12.75">
      <c r="D285" s="38">
        <f t="shared" si="4"/>
        <v>0</v>
      </c>
    </row>
    <row r="286" ht="12.75">
      <c r="D286" s="38">
        <f t="shared" si="4"/>
        <v>0</v>
      </c>
    </row>
    <row r="287" ht="12.75">
      <c r="D287" s="38">
        <f t="shared" si="4"/>
        <v>0</v>
      </c>
    </row>
    <row r="288" ht="12.75">
      <c r="D288" s="38">
        <f t="shared" si="4"/>
        <v>0</v>
      </c>
    </row>
    <row r="289" ht="12.75">
      <c r="D289" s="38">
        <f t="shared" si="4"/>
        <v>0</v>
      </c>
    </row>
    <row r="290" ht="12.75">
      <c r="D290" s="38">
        <f t="shared" si="4"/>
        <v>0</v>
      </c>
    </row>
    <row r="291" ht="12.75">
      <c r="D291" s="38">
        <f t="shared" si="4"/>
        <v>0</v>
      </c>
    </row>
    <row r="292" ht="12.75">
      <c r="D292" s="38">
        <f t="shared" si="4"/>
        <v>0</v>
      </c>
    </row>
    <row r="293" ht="12.75">
      <c r="D293" s="38">
        <f t="shared" si="4"/>
        <v>0</v>
      </c>
    </row>
    <row r="294" ht="12.75">
      <c r="D294" s="38">
        <f t="shared" si="4"/>
        <v>0</v>
      </c>
    </row>
    <row r="295" ht="12.75">
      <c r="D295" s="38">
        <f t="shared" si="4"/>
        <v>0</v>
      </c>
    </row>
    <row r="296" ht="12.75">
      <c r="D296" s="38">
        <f t="shared" si="4"/>
        <v>0</v>
      </c>
    </row>
    <row r="297" ht="12.75">
      <c r="D297" s="38">
        <f t="shared" si="4"/>
        <v>0</v>
      </c>
    </row>
    <row r="298" ht="12.75">
      <c r="D298" s="38">
        <f t="shared" si="4"/>
        <v>0</v>
      </c>
    </row>
    <row r="299" ht="12.75">
      <c r="D299" s="38">
        <f t="shared" si="4"/>
        <v>0</v>
      </c>
    </row>
    <row r="300" ht="12.75">
      <c r="D300" s="38">
        <f t="shared" si="4"/>
        <v>0</v>
      </c>
    </row>
    <row r="301" ht="12.75">
      <c r="D301" s="38">
        <f t="shared" si="4"/>
        <v>0</v>
      </c>
    </row>
    <row r="302" ht="12.75">
      <c r="D302" s="38">
        <f t="shared" si="4"/>
        <v>0</v>
      </c>
    </row>
    <row r="303" ht="12.75">
      <c r="D303" s="38">
        <f t="shared" si="4"/>
        <v>0</v>
      </c>
    </row>
    <row r="304" ht="12.75">
      <c r="D304" s="38">
        <f t="shared" si="4"/>
        <v>0</v>
      </c>
    </row>
    <row r="305" ht="12.75">
      <c r="D305" s="38">
        <f t="shared" si="4"/>
        <v>0</v>
      </c>
    </row>
    <row r="306" ht="12.75">
      <c r="D306" s="38">
        <f t="shared" si="4"/>
        <v>0</v>
      </c>
    </row>
    <row r="307" ht="12.75">
      <c r="D307" s="38">
        <f t="shared" si="4"/>
        <v>0</v>
      </c>
    </row>
    <row r="308" ht="12.75">
      <c r="D308" s="38">
        <f t="shared" si="4"/>
        <v>0</v>
      </c>
    </row>
    <row r="309" ht="12.75">
      <c r="D309" s="38">
        <f t="shared" si="4"/>
        <v>0</v>
      </c>
    </row>
    <row r="310" ht="12.75">
      <c r="D310" s="38">
        <f t="shared" si="4"/>
        <v>0</v>
      </c>
    </row>
    <row r="311" ht="12.75">
      <c r="D311" s="38">
        <f t="shared" si="4"/>
        <v>0</v>
      </c>
    </row>
    <row r="312" ht="12.75">
      <c r="D312" s="38">
        <f t="shared" si="4"/>
        <v>0</v>
      </c>
    </row>
    <row r="313" ht="12.75">
      <c r="D313" s="38">
        <f t="shared" si="4"/>
        <v>0</v>
      </c>
    </row>
    <row r="314" ht="12.75">
      <c r="D314" s="38">
        <f t="shared" si="4"/>
        <v>0</v>
      </c>
    </row>
    <row r="315" ht="12.75">
      <c r="D315" s="38">
        <f t="shared" si="4"/>
        <v>0</v>
      </c>
    </row>
    <row r="316" ht="12.75">
      <c r="D316" s="38">
        <f t="shared" si="4"/>
        <v>0</v>
      </c>
    </row>
    <row r="317" ht="12.75">
      <c r="D317" s="38">
        <f t="shared" si="4"/>
        <v>0</v>
      </c>
    </row>
    <row r="318" ht="12.75">
      <c r="D318" s="38">
        <f t="shared" si="4"/>
        <v>0</v>
      </c>
    </row>
    <row r="319" ht="12.75">
      <c r="D319" s="38">
        <f t="shared" si="4"/>
        <v>0</v>
      </c>
    </row>
    <row r="320" ht="12.75">
      <c r="D320" s="38">
        <f t="shared" si="4"/>
        <v>0</v>
      </c>
    </row>
    <row r="321" ht="12.75">
      <c r="D321" s="38">
        <f t="shared" si="4"/>
        <v>0</v>
      </c>
    </row>
    <row r="322" ht="12.75">
      <c r="D322" s="38">
        <f t="shared" si="4"/>
        <v>0</v>
      </c>
    </row>
    <row r="323" ht="12.75">
      <c r="D323" s="38">
        <f t="shared" si="4"/>
        <v>0</v>
      </c>
    </row>
    <row r="324" ht="12.75">
      <c r="D324" s="38">
        <f t="shared" si="4"/>
        <v>0</v>
      </c>
    </row>
    <row r="325" ht="12.75">
      <c r="D325" s="38">
        <f t="shared" si="4"/>
        <v>0</v>
      </c>
    </row>
    <row r="326" ht="12.75">
      <c r="D326" s="38">
        <f t="shared" si="4"/>
        <v>0</v>
      </c>
    </row>
    <row r="327" ht="12.75">
      <c r="D327" s="38">
        <f t="shared" si="4"/>
        <v>0</v>
      </c>
    </row>
    <row r="328" ht="12.75">
      <c r="D328" s="38">
        <f t="shared" si="4"/>
        <v>0</v>
      </c>
    </row>
    <row r="329" ht="12.75">
      <c r="D329" s="38">
        <f aca="true" t="shared" si="5" ref="D329:D342">B329*C329</f>
        <v>0</v>
      </c>
    </row>
    <row r="330" ht="12.75">
      <c r="D330" s="38">
        <f t="shared" si="5"/>
        <v>0</v>
      </c>
    </row>
    <row r="331" ht="12.75">
      <c r="D331" s="38">
        <f t="shared" si="5"/>
        <v>0</v>
      </c>
    </row>
    <row r="332" ht="12.75">
      <c r="D332" s="38">
        <f t="shared" si="5"/>
        <v>0</v>
      </c>
    </row>
    <row r="333" ht="12.75">
      <c r="D333" s="38">
        <f t="shared" si="5"/>
        <v>0</v>
      </c>
    </row>
    <row r="334" ht="12.75">
      <c r="D334" s="38">
        <f t="shared" si="5"/>
        <v>0</v>
      </c>
    </row>
    <row r="335" ht="12.75">
      <c r="D335" s="38">
        <f t="shared" si="5"/>
        <v>0</v>
      </c>
    </row>
    <row r="336" ht="12.75">
      <c r="D336" s="38">
        <f t="shared" si="5"/>
        <v>0</v>
      </c>
    </row>
    <row r="337" ht="12.75">
      <c r="D337" s="38">
        <f t="shared" si="5"/>
        <v>0</v>
      </c>
    </row>
    <row r="338" ht="12.75">
      <c r="D338" s="38">
        <f t="shared" si="5"/>
        <v>0</v>
      </c>
    </row>
    <row r="339" ht="12.75">
      <c r="D339" s="38">
        <f t="shared" si="5"/>
        <v>0</v>
      </c>
    </row>
    <row r="340" ht="12.75">
      <c r="D340" s="38">
        <f t="shared" si="5"/>
        <v>0</v>
      </c>
    </row>
    <row r="341" ht="12.75">
      <c r="D341" s="38">
        <f t="shared" si="5"/>
        <v>0</v>
      </c>
    </row>
    <row r="342" ht="12.75">
      <c r="D342" s="38">
        <f t="shared" si="5"/>
        <v>0</v>
      </c>
    </row>
  </sheetData>
  <sheetProtection/>
  <mergeCells count="2">
    <mergeCell ref="A1:G1"/>
    <mergeCell ref="A2:G2"/>
  </mergeCells>
  <printOptions/>
  <pageMargins left="0.75" right="0.7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G376"/>
  <sheetViews>
    <sheetView zoomScalePageLayoutView="0" workbookViewId="0" topLeftCell="A1">
      <selection activeCell="G19" sqref="G19"/>
    </sheetView>
  </sheetViews>
  <sheetFormatPr defaultColWidth="8.8515625" defaultRowHeight="12" customHeight="1"/>
  <cols>
    <col min="1" max="2" width="21.8515625" style="0" customWidth="1"/>
    <col min="3" max="3" width="8.8515625" style="0" customWidth="1"/>
    <col min="4" max="4" width="12.8515625" style="0" customWidth="1"/>
    <col min="5" max="7" width="8.8515625" style="0" customWidth="1"/>
  </cols>
  <sheetData>
    <row r="1" spans="1:7" ht="27.75">
      <c r="A1" s="106" t="s">
        <v>47</v>
      </c>
      <c r="B1" s="102"/>
      <c r="C1" s="102"/>
      <c r="D1" s="102"/>
      <c r="E1" s="102"/>
      <c r="F1" s="102"/>
      <c r="G1" s="102"/>
    </row>
    <row r="2" spans="1:7" ht="12.75">
      <c r="A2" s="107" t="s">
        <v>183</v>
      </c>
      <c r="B2" s="102"/>
      <c r="C2" s="102"/>
      <c r="D2" s="102"/>
      <c r="E2" s="102"/>
      <c r="F2" s="102"/>
      <c r="G2" s="102"/>
    </row>
    <row r="4" spans="1:2" ht="15.75">
      <c r="A4" s="48" t="s">
        <v>147</v>
      </c>
      <c r="B4" s="97">
        <f>SUM(D7:D376)</f>
        <v>396.82539682539687</v>
      </c>
    </row>
    <row r="6" spans="1:6" ht="12.75">
      <c r="A6" s="68" t="s">
        <v>2</v>
      </c>
      <c r="B6" s="68" t="s">
        <v>171</v>
      </c>
      <c r="C6" s="68" t="s">
        <v>188</v>
      </c>
      <c r="D6" s="68" t="s">
        <v>147</v>
      </c>
      <c r="E6" s="68" t="s">
        <v>45</v>
      </c>
      <c r="F6" s="68" t="s">
        <v>66</v>
      </c>
    </row>
    <row r="7" spans="1:6" ht="12.75">
      <c r="A7" s="61" t="s">
        <v>96</v>
      </c>
      <c r="B7" s="60">
        <f>500/6.3</f>
        <v>79.36507936507937</v>
      </c>
      <c r="C7" s="61">
        <v>5</v>
      </c>
      <c r="D7" s="60">
        <f aca="true" t="shared" si="0" ref="D7:D70">B7*C7</f>
        <v>396.82539682539687</v>
      </c>
      <c r="E7" s="30"/>
      <c r="F7" s="30"/>
    </row>
    <row r="8" spans="2:4" ht="12.75">
      <c r="B8" s="38">
        <v>0</v>
      </c>
      <c r="C8" s="6">
        <v>0</v>
      </c>
      <c r="D8" s="38">
        <f t="shared" si="0"/>
        <v>0</v>
      </c>
    </row>
    <row r="9" spans="2:4" ht="12.75">
      <c r="B9" s="38">
        <v>0</v>
      </c>
      <c r="C9" s="6">
        <v>0</v>
      </c>
      <c r="D9" s="38">
        <f t="shared" si="0"/>
        <v>0</v>
      </c>
    </row>
    <row r="10" ht="12.75">
      <c r="D10" s="38">
        <f t="shared" si="0"/>
        <v>0</v>
      </c>
    </row>
    <row r="11" ht="12.75">
      <c r="D11" s="38">
        <f t="shared" si="0"/>
        <v>0</v>
      </c>
    </row>
    <row r="12" ht="12.75">
      <c r="D12" s="38">
        <f t="shared" si="0"/>
        <v>0</v>
      </c>
    </row>
    <row r="13" ht="12.75">
      <c r="D13" s="38">
        <f t="shared" si="0"/>
        <v>0</v>
      </c>
    </row>
    <row r="14" ht="12.75">
      <c r="D14" s="38">
        <f t="shared" si="0"/>
        <v>0</v>
      </c>
    </row>
    <row r="15" ht="12.75">
      <c r="D15" s="38">
        <f t="shared" si="0"/>
        <v>0</v>
      </c>
    </row>
    <row r="16" ht="12.75">
      <c r="D16" s="38">
        <f t="shared" si="0"/>
        <v>0</v>
      </c>
    </row>
    <row r="17" ht="12.75">
      <c r="D17" s="38">
        <f t="shared" si="0"/>
        <v>0</v>
      </c>
    </row>
    <row r="18" ht="12.75">
      <c r="D18" s="38">
        <f t="shared" si="0"/>
        <v>0</v>
      </c>
    </row>
    <row r="19" ht="12.75">
      <c r="D19" s="38">
        <f t="shared" si="0"/>
        <v>0</v>
      </c>
    </row>
    <row r="20" ht="12.75">
      <c r="D20" s="38">
        <f t="shared" si="0"/>
        <v>0</v>
      </c>
    </row>
    <row r="21" ht="12.75">
      <c r="D21" s="38">
        <f t="shared" si="0"/>
        <v>0</v>
      </c>
    </row>
    <row r="22" ht="12.75">
      <c r="D22" s="38">
        <f t="shared" si="0"/>
        <v>0</v>
      </c>
    </row>
    <row r="23" ht="12.75">
      <c r="D23" s="38">
        <f t="shared" si="0"/>
        <v>0</v>
      </c>
    </row>
    <row r="24" ht="12.75">
      <c r="D24" s="38">
        <f t="shared" si="0"/>
        <v>0</v>
      </c>
    </row>
    <row r="25" ht="12.75">
      <c r="D25" s="38">
        <f t="shared" si="0"/>
        <v>0</v>
      </c>
    </row>
    <row r="26" ht="12.75">
      <c r="D26" s="38">
        <f t="shared" si="0"/>
        <v>0</v>
      </c>
    </row>
    <row r="27" ht="12.75">
      <c r="D27" s="38">
        <f t="shared" si="0"/>
        <v>0</v>
      </c>
    </row>
    <row r="28" ht="12.75">
      <c r="D28" s="38">
        <f t="shared" si="0"/>
        <v>0</v>
      </c>
    </row>
    <row r="29" ht="12.75">
      <c r="D29" s="38">
        <f t="shared" si="0"/>
        <v>0</v>
      </c>
    </row>
    <row r="30" ht="12.75">
      <c r="D30" s="38">
        <f t="shared" si="0"/>
        <v>0</v>
      </c>
    </row>
    <row r="31" ht="12.75">
      <c r="D31" s="38">
        <f t="shared" si="0"/>
        <v>0</v>
      </c>
    </row>
    <row r="32" ht="12.75">
      <c r="D32" s="38">
        <f t="shared" si="0"/>
        <v>0</v>
      </c>
    </row>
    <row r="33" ht="12.75">
      <c r="D33" s="38">
        <f t="shared" si="0"/>
        <v>0</v>
      </c>
    </row>
    <row r="34" ht="12.75">
      <c r="D34" s="38">
        <f t="shared" si="0"/>
        <v>0</v>
      </c>
    </row>
    <row r="35" ht="12.75">
      <c r="D35" s="38">
        <f t="shared" si="0"/>
        <v>0</v>
      </c>
    </row>
    <row r="36" ht="12.75">
      <c r="D36" s="38">
        <f t="shared" si="0"/>
        <v>0</v>
      </c>
    </row>
    <row r="37" ht="12.75">
      <c r="D37" s="38">
        <f t="shared" si="0"/>
        <v>0</v>
      </c>
    </row>
    <row r="38" ht="12.75">
      <c r="D38" s="38">
        <f t="shared" si="0"/>
        <v>0</v>
      </c>
    </row>
    <row r="39" ht="12.75">
      <c r="D39" s="38">
        <f t="shared" si="0"/>
        <v>0</v>
      </c>
    </row>
    <row r="40" ht="12.75">
      <c r="D40" s="38">
        <f t="shared" si="0"/>
        <v>0</v>
      </c>
    </row>
    <row r="41" ht="12.75">
      <c r="D41" s="38">
        <f t="shared" si="0"/>
        <v>0</v>
      </c>
    </row>
    <row r="42" ht="12.75">
      <c r="D42" s="38">
        <f t="shared" si="0"/>
        <v>0</v>
      </c>
    </row>
    <row r="43" ht="12.75">
      <c r="D43" s="38">
        <f t="shared" si="0"/>
        <v>0</v>
      </c>
    </row>
    <row r="44" ht="12.75">
      <c r="D44" s="38">
        <f t="shared" si="0"/>
        <v>0</v>
      </c>
    </row>
    <row r="45" ht="12.75">
      <c r="D45" s="38">
        <f t="shared" si="0"/>
        <v>0</v>
      </c>
    </row>
    <row r="46" ht="12.75">
      <c r="D46" s="38">
        <f t="shared" si="0"/>
        <v>0</v>
      </c>
    </row>
    <row r="47" ht="12.75">
      <c r="D47" s="38">
        <f t="shared" si="0"/>
        <v>0</v>
      </c>
    </row>
    <row r="48" ht="12.75">
      <c r="D48" s="38">
        <f t="shared" si="0"/>
        <v>0</v>
      </c>
    </row>
    <row r="49" ht="12.75">
      <c r="D49" s="38">
        <f t="shared" si="0"/>
        <v>0</v>
      </c>
    </row>
    <row r="50" ht="12.75">
      <c r="D50" s="38">
        <f t="shared" si="0"/>
        <v>0</v>
      </c>
    </row>
    <row r="51" ht="12.75">
      <c r="D51" s="38">
        <f t="shared" si="0"/>
        <v>0</v>
      </c>
    </row>
    <row r="52" ht="12.75">
      <c r="D52" s="38">
        <f t="shared" si="0"/>
        <v>0</v>
      </c>
    </row>
    <row r="53" ht="12.75">
      <c r="D53" s="38">
        <f t="shared" si="0"/>
        <v>0</v>
      </c>
    </row>
    <row r="54" ht="12.75">
      <c r="D54" s="38">
        <f t="shared" si="0"/>
        <v>0</v>
      </c>
    </row>
    <row r="55" ht="12.75">
      <c r="D55" s="38">
        <f t="shared" si="0"/>
        <v>0</v>
      </c>
    </row>
    <row r="56" ht="12.75">
      <c r="D56" s="38">
        <f t="shared" si="0"/>
        <v>0</v>
      </c>
    </row>
    <row r="57" ht="12.75">
      <c r="D57" s="38">
        <f t="shared" si="0"/>
        <v>0</v>
      </c>
    </row>
    <row r="58" ht="12.75">
      <c r="D58" s="38">
        <f t="shared" si="0"/>
        <v>0</v>
      </c>
    </row>
    <row r="59" ht="12.75">
      <c r="D59" s="38">
        <f t="shared" si="0"/>
        <v>0</v>
      </c>
    </row>
    <row r="60" ht="12.75">
      <c r="D60" s="38">
        <f t="shared" si="0"/>
        <v>0</v>
      </c>
    </row>
    <row r="61" ht="12.75">
      <c r="D61" s="38">
        <f t="shared" si="0"/>
        <v>0</v>
      </c>
    </row>
    <row r="62" ht="12.75">
      <c r="D62" s="38">
        <f t="shared" si="0"/>
        <v>0</v>
      </c>
    </row>
    <row r="63" ht="12.75">
      <c r="D63" s="38">
        <f t="shared" si="0"/>
        <v>0</v>
      </c>
    </row>
    <row r="64" ht="12.75">
      <c r="D64" s="38">
        <f t="shared" si="0"/>
        <v>0</v>
      </c>
    </row>
    <row r="65" ht="12.75">
      <c r="D65" s="38">
        <f t="shared" si="0"/>
        <v>0</v>
      </c>
    </row>
    <row r="66" ht="12.75">
      <c r="D66" s="38">
        <f t="shared" si="0"/>
        <v>0</v>
      </c>
    </row>
    <row r="67" ht="12.75">
      <c r="D67" s="38">
        <f t="shared" si="0"/>
        <v>0</v>
      </c>
    </row>
    <row r="68" ht="12.75">
      <c r="D68" s="38">
        <f t="shared" si="0"/>
        <v>0</v>
      </c>
    </row>
    <row r="69" ht="12.75">
      <c r="D69" s="38">
        <f t="shared" si="0"/>
        <v>0</v>
      </c>
    </row>
    <row r="70" ht="12.75">
      <c r="D70" s="38">
        <f t="shared" si="0"/>
        <v>0</v>
      </c>
    </row>
    <row r="71" ht="12.75">
      <c r="D71" s="38">
        <f aca="true" t="shared" si="1" ref="D71:D134">B71*C71</f>
        <v>0</v>
      </c>
    </row>
    <row r="72" ht="12.75">
      <c r="D72" s="38">
        <f t="shared" si="1"/>
        <v>0</v>
      </c>
    </row>
    <row r="73" ht="12.75">
      <c r="D73" s="38">
        <f t="shared" si="1"/>
        <v>0</v>
      </c>
    </row>
    <row r="74" ht="12.75">
      <c r="D74" s="38">
        <f t="shared" si="1"/>
        <v>0</v>
      </c>
    </row>
    <row r="75" ht="12.75">
      <c r="D75" s="38">
        <f t="shared" si="1"/>
        <v>0</v>
      </c>
    </row>
    <row r="76" ht="12.75">
      <c r="D76" s="38">
        <f t="shared" si="1"/>
        <v>0</v>
      </c>
    </row>
    <row r="77" ht="12.75">
      <c r="D77" s="38">
        <f t="shared" si="1"/>
        <v>0</v>
      </c>
    </row>
    <row r="78" ht="12.75">
      <c r="D78" s="38">
        <f t="shared" si="1"/>
        <v>0</v>
      </c>
    </row>
    <row r="79" ht="12.75">
      <c r="D79" s="38">
        <f t="shared" si="1"/>
        <v>0</v>
      </c>
    </row>
    <row r="80" ht="12.75">
      <c r="D80" s="38">
        <f t="shared" si="1"/>
        <v>0</v>
      </c>
    </row>
    <row r="81" ht="12.75">
      <c r="D81" s="38">
        <f t="shared" si="1"/>
        <v>0</v>
      </c>
    </row>
    <row r="82" ht="12.75">
      <c r="D82" s="38">
        <f t="shared" si="1"/>
        <v>0</v>
      </c>
    </row>
    <row r="83" ht="12.75">
      <c r="D83" s="38">
        <f t="shared" si="1"/>
        <v>0</v>
      </c>
    </row>
    <row r="84" ht="12.75">
      <c r="D84" s="38">
        <f t="shared" si="1"/>
        <v>0</v>
      </c>
    </row>
    <row r="85" ht="12.75">
      <c r="D85" s="38">
        <f t="shared" si="1"/>
        <v>0</v>
      </c>
    </row>
    <row r="86" ht="12.75">
      <c r="D86" s="38">
        <f t="shared" si="1"/>
        <v>0</v>
      </c>
    </row>
    <row r="87" ht="12.75">
      <c r="D87" s="38">
        <f t="shared" si="1"/>
        <v>0</v>
      </c>
    </row>
    <row r="88" ht="12.75">
      <c r="D88" s="38">
        <f t="shared" si="1"/>
        <v>0</v>
      </c>
    </row>
    <row r="89" ht="12.75">
      <c r="D89" s="38">
        <f t="shared" si="1"/>
        <v>0</v>
      </c>
    </row>
    <row r="90" ht="12.75">
      <c r="D90" s="38">
        <f t="shared" si="1"/>
        <v>0</v>
      </c>
    </row>
    <row r="91" ht="12.75">
      <c r="D91" s="38">
        <f t="shared" si="1"/>
        <v>0</v>
      </c>
    </row>
    <row r="92" ht="12.75">
      <c r="D92" s="38">
        <f t="shared" si="1"/>
        <v>0</v>
      </c>
    </row>
    <row r="93" ht="12.75">
      <c r="D93" s="38">
        <f t="shared" si="1"/>
        <v>0</v>
      </c>
    </row>
    <row r="94" ht="12.75">
      <c r="D94" s="38">
        <f t="shared" si="1"/>
        <v>0</v>
      </c>
    </row>
    <row r="95" ht="12.75">
      <c r="D95" s="38">
        <f t="shared" si="1"/>
        <v>0</v>
      </c>
    </row>
    <row r="96" ht="12.75">
      <c r="D96" s="38">
        <f t="shared" si="1"/>
        <v>0</v>
      </c>
    </row>
    <row r="97" ht="12.75">
      <c r="D97" s="38">
        <f t="shared" si="1"/>
        <v>0</v>
      </c>
    </row>
    <row r="98" ht="12.75">
      <c r="D98" s="38">
        <f t="shared" si="1"/>
        <v>0</v>
      </c>
    </row>
    <row r="99" ht="12.75">
      <c r="D99" s="38">
        <f t="shared" si="1"/>
        <v>0</v>
      </c>
    </row>
    <row r="100" ht="12.75">
      <c r="D100" s="38">
        <f t="shared" si="1"/>
        <v>0</v>
      </c>
    </row>
    <row r="101" ht="12.75">
      <c r="D101" s="38">
        <f t="shared" si="1"/>
        <v>0</v>
      </c>
    </row>
    <row r="102" ht="12.75">
      <c r="D102" s="38">
        <f t="shared" si="1"/>
        <v>0</v>
      </c>
    </row>
    <row r="103" ht="12.75">
      <c r="D103" s="38">
        <f t="shared" si="1"/>
        <v>0</v>
      </c>
    </row>
    <row r="104" ht="12.75">
      <c r="D104" s="38">
        <f t="shared" si="1"/>
        <v>0</v>
      </c>
    </row>
    <row r="105" ht="12.75">
      <c r="D105" s="38">
        <f t="shared" si="1"/>
        <v>0</v>
      </c>
    </row>
    <row r="106" ht="12.75">
      <c r="D106" s="38">
        <f t="shared" si="1"/>
        <v>0</v>
      </c>
    </row>
    <row r="107" ht="12.75">
      <c r="D107" s="38">
        <f t="shared" si="1"/>
        <v>0</v>
      </c>
    </row>
    <row r="108" ht="12.75">
      <c r="D108" s="38">
        <f t="shared" si="1"/>
        <v>0</v>
      </c>
    </row>
    <row r="109" ht="12.75">
      <c r="D109" s="38">
        <f t="shared" si="1"/>
        <v>0</v>
      </c>
    </row>
    <row r="110" ht="12.75">
      <c r="D110" s="38">
        <f t="shared" si="1"/>
        <v>0</v>
      </c>
    </row>
    <row r="111" ht="12.75">
      <c r="D111" s="38">
        <f t="shared" si="1"/>
        <v>0</v>
      </c>
    </row>
    <row r="112" ht="12.75">
      <c r="D112" s="38">
        <f t="shared" si="1"/>
        <v>0</v>
      </c>
    </row>
    <row r="113" ht="12.75">
      <c r="D113" s="38">
        <f t="shared" si="1"/>
        <v>0</v>
      </c>
    </row>
    <row r="114" ht="12.75">
      <c r="D114" s="38">
        <f t="shared" si="1"/>
        <v>0</v>
      </c>
    </row>
    <row r="115" ht="12.75">
      <c r="D115" s="38">
        <f t="shared" si="1"/>
        <v>0</v>
      </c>
    </row>
    <row r="116" ht="12.75">
      <c r="D116" s="38">
        <f t="shared" si="1"/>
        <v>0</v>
      </c>
    </row>
    <row r="117" ht="12.75">
      <c r="D117" s="38">
        <f t="shared" si="1"/>
        <v>0</v>
      </c>
    </row>
    <row r="118" ht="12.75">
      <c r="D118" s="38">
        <f t="shared" si="1"/>
        <v>0</v>
      </c>
    </row>
    <row r="119" ht="12.75">
      <c r="D119" s="38">
        <f t="shared" si="1"/>
        <v>0</v>
      </c>
    </row>
    <row r="120" ht="12.75">
      <c r="D120" s="38">
        <f t="shared" si="1"/>
        <v>0</v>
      </c>
    </row>
    <row r="121" ht="12.75">
      <c r="D121" s="38">
        <f t="shared" si="1"/>
        <v>0</v>
      </c>
    </row>
    <row r="122" ht="12.75">
      <c r="D122" s="38">
        <f t="shared" si="1"/>
        <v>0</v>
      </c>
    </row>
    <row r="123" ht="12.75">
      <c r="D123" s="38">
        <f t="shared" si="1"/>
        <v>0</v>
      </c>
    </row>
    <row r="124" ht="12.75">
      <c r="D124" s="38">
        <f t="shared" si="1"/>
        <v>0</v>
      </c>
    </row>
    <row r="125" ht="12.75">
      <c r="D125" s="38">
        <f t="shared" si="1"/>
        <v>0</v>
      </c>
    </row>
    <row r="126" ht="12.75">
      <c r="D126" s="38">
        <f t="shared" si="1"/>
        <v>0</v>
      </c>
    </row>
    <row r="127" ht="12.75">
      <c r="D127" s="38">
        <f t="shared" si="1"/>
        <v>0</v>
      </c>
    </row>
    <row r="128" ht="12.75">
      <c r="D128" s="38">
        <f t="shared" si="1"/>
        <v>0</v>
      </c>
    </row>
    <row r="129" ht="12.75">
      <c r="D129" s="38">
        <f t="shared" si="1"/>
        <v>0</v>
      </c>
    </row>
    <row r="130" ht="12.75">
      <c r="D130" s="38">
        <f t="shared" si="1"/>
        <v>0</v>
      </c>
    </row>
    <row r="131" ht="12.75">
      <c r="D131" s="38">
        <f t="shared" si="1"/>
        <v>0</v>
      </c>
    </row>
    <row r="132" ht="12.75">
      <c r="D132" s="38">
        <f t="shared" si="1"/>
        <v>0</v>
      </c>
    </row>
    <row r="133" ht="12.75">
      <c r="D133" s="38">
        <f t="shared" si="1"/>
        <v>0</v>
      </c>
    </row>
    <row r="134" ht="12.75">
      <c r="D134" s="38">
        <f t="shared" si="1"/>
        <v>0</v>
      </c>
    </row>
    <row r="135" ht="12.75">
      <c r="D135" s="38">
        <f aca="true" t="shared" si="2" ref="D135:D198">B135*C135</f>
        <v>0</v>
      </c>
    </row>
    <row r="136" ht="12.75">
      <c r="D136" s="38">
        <f t="shared" si="2"/>
        <v>0</v>
      </c>
    </row>
    <row r="137" ht="12.75">
      <c r="D137" s="38">
        <f t="shared" si="2"/>
        <v>0</v>
      </c>
    </row>
    <row r="138" ht="12.75">
      <c r="D138" s="38">
        <f t="shared" si="2"/>
        <v>0</v>
      </c>
    </row>
    <row r="139" ht="12.75">
      <c r="D139" s="38">
        <f t="shared" si="2"/>
        <v>0</v>
      </c>
    </row>
    <row r="140" ht="12.75">
      <c r="D140" s="38">
        <f t="shared" si="2"/>
        <v>0</v>
      </c>
    </row>
    <row r="141" ht="12.75">
      <c r="D141" s="38">
        <f t="shared" si="2"/>
        <v>0</v>
      </c>
    </row>
    <row r="142" ht="12.75">
      <c r="D142" s="38">
        <f t="shared" si="2"/>
        <v>0</v>
      </c>
    </row>
    <row r="143" ht="12.75">
      <c r="D143" s="38">
        <f t="shared" si="2"/>
        <v>0</v>
      </c>
    </row>
    <row r="144" ht="12.75">
      <c r="D144" s="38">
        <f t="shared" si="2"/>
        <v>0</v>
      </c>
    </row>
    <row r="145" ht="12.75">
      <c r="D145" s="38">
        <f t="shared" si="2"/>
        <v>0</v>
      </c>
    </row>
    <row r="146" ht="12.75">
      <c r="D146" s="38">
        <f t="shared" si="2"/>
        <v>0</v>
      </c>
    </row>
    <row r="147" ht="12.75">
      <c r="D147" s="38">
        <f t="shared" si="2"/>
        <v>0</v>
      </c>
    </row>
    <row r="148" ht="12.75">
      <c r="D148" s="38">
        <f t="shared" si="2"/>
        <v>0</v>
      </c>
    </row>
    <row r="149" ht="12.75">
      <c r="D149" s="38">
        <f t="shared" si="2"/>
        <v>0</v>
      </c>
    </row>
    <row r="150" ht="12.75">
      <c r="D150" s="38">
        <f t="shared" si="2"/>
        <v>0</v>
      </c>
    </row>
    <row r="151" ht="12.75">
      <c r="D151" s="38">
        <f t="shared" si="2"/>
        <v>0</v>
      </c>
    </row>
    <row r="152" ht="12.75">
      <c r="D152" s="38">
        <f t="shared" si="2"/>
        <v>0</v>
      </c>
    </row>
    <row r="153" ht="12.75">
      <c r="D153" s="38">
        <f t="shared" si="2"/>
        <v>0</v>
      </c>
    </row>
    <row r="154" ht="12.75">
      <c r="D154" s="38">
        <f t="shared" si="2"/>
        <v>0</v>
      </c>
    </row>
    <row r="155" ht="12.75">
      <c r="D155" s="38">
        <f t="shared" si="2"/>
        <v>0</v>
      </c>
    </row>
    <row r="156" ht="12.75">
      <c r="D156" s="38">
        <f t="shared" si="2"/>
        <v>0</v>
      </c>
    </row>
    <row r="157" ht="12.75">
      <c r="D157" s="38">
        <f t="shared" si="2"/>
        <v>0</v>
      </c>
    </row>
    <row r="158" ht="12.75">
      <c r="D158" s="38">
        <f t="shared" si="2"/>
        <v>0</v>
      </c>
    </row>
    <row r="159" ht="12.75">
      <c r="D159" s="38">
        <f t="shared" si="2"/>
        <v>0</v>
      </c>
    </row>
    <row r="160" ht="12.75">
      <c r="D160" s="38">
        <f t="shared" si="2"/>
        <v>0</v>
      </c>
    </row>
    <row r="161" ht="12.75">
      <c r="D161" s="38">
        <f t="shared" si="2"/>
        <v>0</v>
      </c>
    </row>
    <row r="162" ht="12.75">
      <c r="D162" s="38">
        <f t="shared" si="2"/>
        <v>0</v>
      </c>
    </row>
    <row r="163" ht="12.75">
      <c r="D163" s="38">
        <f t="shared" si="2"/>
        <v>0</v>
      </c>
    </row>
    <row r="164" ht="12.75">
      <c r="D164" s="38">
        <f t="shared" si="2"/>
        <v>0</v>
      </c>
    </row>
    <row r="165" ht="12.75">
      <c r="D165" s="38">
        <f t="shared" si="2"/>
        <v>0</v>
      </c>
    </row>
    <row r="166" ht="12.75">
      <c r="D166" s="38">
        <f t="shared" si="2"/>
        <v>0</v>
      </c>
    </row>
    <row r="167" ht="12.75">
      <c r="D167" s="38">
        <f t="shared" si="2"/>
        <v>0</v>
      </c>
    </row>
    <row r="168" ht="12.75">
      <c r="D168" s="38">
        <f t="shared" si="2"/>
        <v>0</v>
      </c>
    </row>
    <row r="169" ht="12.75">
      <c r="D169" s="38">
        <f t="shared" si="2"/>
        <v>0</v>
      </c>
    </row>
    <row r="170" ht="12.75">
      <c r="D170" s="38">
        <f t="shared" si="2"/>
        <v>0</v>
      </c>
    </row>
    <row r="171" ht="12.75">
      <c r="D171" s="38">
        <f t="shared" si="2"/>
        <v>0</v>
      </c>
    </row>
    <row r="172" ht="12.75">
      <c r="D172" s="38">
        <f t="shared" si="2"/>
        <v>0</v>
      </c>
    </row>
    <row r="173" ht="12.75">
      <c r="D173" s="38">
        <f t="shared" si="2"/>
        <v>0</v>
      </c>
    </row>
    <row r="174" ht="12.75">
      <c r="D174" s="38">
        <f t="shared" si="2"/>
        <v>0</v>
      </c>
    </row>
    <row r="175" ht="12.75">
      <c r="D175" s="38">
        <f t="shared" si="2"/>
        <v>0</v>
      </c>
    </row>
    <row r="176" ht="12.75">
      <c r="D176" s="38">
        <f t="shared" si="2"/>
        <v>0</v>
      </c>
    </row>
    <row r="177" ht="12.75">
      <c r="D177" s="38">
        <f t="shared" si="2"/>
        <v>0</v>
      </c>
    </row>
    <row r="178" ht="12.75">
      <c r="D178" s="38">
        <f t="shared" si="2"/>
        <v>0</v>
      </c>
    </row>
    <row r="179" ht="12.75">
      <c r="D179" s="38">
        <f t="shared" si="2"/>
        <v>0</v>
      </c>
    </row>
    <row r="180" ht="12.75">
      <c r="D180" s="38">
        <f t="shared" si="2"/>
        <v>0</v>
      </c>
    </row>
    <row r="181" ht="12.75">
      <c r="D181" s="38">
        <f t="shared" si="2"/>
        <v>0</v>
      </c>
    </row>
    <row r="182" ht="12.75">
      <c r="D182" s="38">
        <f t="shared" si="2"/>
        <v>0</v>
      </c>
    </row>
    <row r="183" ht="12.75">
      <c r="D183" s="38">
        <f t="shared" si="2"/>
        <v>0</v>
      </c>
    </row>
    <row r="184" ht="12.75">
      <c r="D184" s="38">
        <f t="shared" si="2"/>
        <v>0</v>
      </c>
    </row>
    <row r="185" ht="12.75">
      <c r="D185" s="38">
        <f t="shared" si="2"/>
        <v>0</v>
      </c>
    </row>
    <row r="186" ht="12.75">
      <c r="D186" s="38">
        <f t="shared" si="2"/>
        <v>0</v>
      </c>
    </row>
    <row r="187" ht="12.75">
      <c r="D187" s="38">
        <f t="shared" si="2"/>
        <v>0</v>
      </c>
    </row>
    <row r="188" ht="12.75">
      <c r="D188" s="38">
        <f t="shared" si="2"/>
        <v>0</v>
      </c>
    </row>
    <row r="189" ht="12.75">
      <c r="D189" s="38">
        <f t="shared" si="2"/>
        <v>0</v>
      </c>
    </row>
    <row r="190" ht="12.75">
      <c r="D190" s="38">
        <f t="shared" si="2"/>
        <v>0</v>
      </c>
    </row>
    <row r="191" ht="12.75">
      <c r="D191" s="38">
        <f t="shared" si="2"/>
        <v>0</v>
      </c>
    </row>
    <row r="192" ht="12.75">
      <c r="D192" s="38">
        <f t="shared" si="2"/>
        <v>0</v>
      </c>
    </row>
    <row r="193" ht="12.75">
      <c r="D193" s="38">
        <f t="shared" si="2"/>
        <v>0</v>
      </c>
    </row>
    <row r="194" ht="12.75">
      <c r="D194" s="38">
        <f t="shared" si="2"/>
        <v>0</v>
      </c>
    </row>
    <row r="195" ht="12.75">
      <c r="D195" s="38">
        <f t="shared" si="2"/>
        <v>0</v>
      </c>
    </row>
    <row r="196" ht="12.75">
      <c r="D196" s="38">
        <f t="shared" si="2"/>
        <v>0</v>
      </c>
    </row>
    <row r="197" ht="12.75">
      <c r="D197" s="38">
        <f t="shared" si="2"/>
        <v>0</v>
      </c>
    </row>
    <row r="198" ht="12.75">
      <c r="D198" s="38">
        <f t="shared" si="2"/>
        <v>0</v>
      </c>
    </row>
    <row r="199" ht="12.75">
      <c r="D199" s="38">
        <f aca="true" t="shared" si="3" ref="D199:D262">B199*C199</f>
        <v>0</v>
      </c>
    </row>
    <row r="200" ht="12.75">
      <c r="D200" s="38">
        <f t="shared" si="3"/>
        <v>0</v>
      </c>
    </row>
    <row r="201" ht="12.75">
      <c r="D201" s="38">
        <f t="shared" si="3"/>
        <v>0</v>
      </c>
    </row>
    <row r="202" ht="12.75">
      <c r="D202" s="38">
        <f t="shared" si="3"/>
        <v>0</v>
      </c>
    </row>
    <row r="203" ht="12.75">
      <c r="D203" s="38">
        <f t="shared" si="3"/>
        <v>0</v>
      </c>
    </row>
    <row r="204" ht="12.75">
      <c r="D204" s="38">
        <f t="shared" si="3"/>
        <v>0</v>
      </c>
    </row>
    <row r="205" ht="12.75">
      <c r="D205" s="38">
        <f t="shared" si="3"/>
        <v>0</v>
      </c>
    </row>
    <row r="206" ht="12.75">
      <c r="D206" s="38">
        <f t="shared" si="3"/>
        <v>0</v>
      </c>
    </row>
    <row r="207" ht="12.75">
      <c r="D207" s="38">
        <f t="shared" si="3"/>
        <v>0</v>
      </c>
    </row>
    <row r="208" ht="12.75">
      <c r="D208" s="38">
        <f t="shared" si="3"/>
        <v>0</v>
      </c>
    </row>
    <row r="209" ht="12.75">
      <c r="D209" s="38">
        <f t="shared" si="3"/>
        <v>0</v>
      </c>
    </row>
    <row r="210" ht="12.75">
      <c r="D210" s="38">
        <f t="shared" si="3"/>
        <v>0</v>
      </c>
    </row>
    <row r="211" ht="12.75">
      <c r="D211" s="38">
        <f t="shared" si="3"/>
        <v>0</v>
      </c>
    </row>
    <row r="212" ht="12.75">
      <c r="D212" s="38">
        <f t="shared" si="3"/>
        <v>0</v>
      </c>
    </row>
    <row r="213" ht="12.75">
      <c r="D213" s="38">
        <f t="shared" si="3"/>
        <v>0</v>
      </c>
    </row>
    <row r="214" ht="12.75">
      <c r="D214" s="38">
        <f t="shared" si="3"/>
        <v>0</v>
      </c>
    </row>
    <row r="215" ht="12.75">
      <c r="D215" s="38">
        <f t="shared" si="3"/>
        <v>0</v>
      </c>
    </row>
    <row r="216" ht="12.75">
      <c r="D216" s="38">
        <f t="shared" si="3"/>
        <v>0</v>
      </c>
    </row>
    <row r="217" ht="12.75">
      <c r="D217" s="38">
        <f t="shared" si="3"/>
        <v>0</v>
      </c>
    </row>
    <row r="218" ht="12.75">
      <c r="D218" s="38">
        <f t="shared" si="3"/>
        <v>0</v>
      </c>
    </row>
    <row r="219" ht="12.75">
      <c r="D219" s="38">
        <f t="shared" si="3"/>
        <v>0</v>
      </c>
    </row>
    <row r="220" ht="12.75">
      <c r="D220" s="38">
        <f t="shared" si="3"/>
        <v>0</v>
      </c>
    </row>
    <row r="221" ht="12.75">
      <c r="D221" s="38">
        <f t="shared" si="3"/>
        <v>0</v>
      </c>
    </row>
    <row r="222" ht="12.75">
      <c r="D222" s="38">
        <f t="shared" si="3"/>
        <v>0</v>
      </c>
    </row>
    <row r="223" ht="12.75">
      <c r="D223" s="38">
        <f t="shared" si="3"/>
        <v>0</v>
      </c>
    </row>
    <row r="224" ht="12.75">
      <c r="D224" s="38">
        <f t="shared" si="3"/>
        <v>0</v>
      </c>
    </row>
    <row r="225" ht="12.75">
      <c r="D225" s="38">
        <f t="shared" si="3"/>
        <v>0</v>
      </c>
    </row>
    <row r="226" ht="12.75">
      <c r="D226" s="38">
        <f t="shared" si="3"/>
        <v>0</v>
      </c>
    </row>
    <row r="227" ht="12.75">
      <c r="D227" s="38">
        <f t="shared" si="3"/>
        <v>0</v>
      </c>
    </row>
    <row r="228" ht="12.75">
      <c r="D228" s="38">
        <f t="shared" si="3"/>
        <v>0</v>
      </c>
    </row>
    <row r="229" ht="12.75">
      <c r="D229" s="38">
        <f t="shared" si="3"/>
        <v>0</v>
      </c>
    </row>
    <row r="230" ht="12.75">
      <c r="D230" s="38">
        <f t="shared" si="3"/>
        <v>0</v>
      </c>
    </row>
    <row r="231" ht="12.75">
      <c r="D231" s="38">
        <f t="shared" si="3"/>
        <v>0</v>
      </c>
    </row>
    <row r="232" ht="12.75">
      <c r="D232" s="38">
        <f t="shared" si="3"/>
        <v>0</v>
      </c>
    </row>
    <row r="233" ht="12.75">
      <c r="D233" s="38">
        <f t="shared" si="3"/>
        <v>0</v>
      </c>
    </row>
    <row r="234" ht="12.75">
      <c r="D234" s="38">
        <f t="shared" si="3"/>
        <v>0</v>
      </c>
    </row>
    <row r="235" ht="12.75">
      <c r="D235" s="38">
        <f t="shared" si="3"/>
        <v>0</v>
      </c>
    </row>
    <row r="236" ht="12.75">
      <c r="D236" s="38">
        <f t="shared" si="3"/>
        <v>0</v>
      </c>
    </row>
    <row r="237" ht="12.75">
      <c r="D237" s="38">
        <f t="shared" si="3"/>
        <v>0</v>
      </c>
    </row>
    <row r="238" ht="12.75">
      <c r="D238" s="38">
        <f t="shared" si="3"/>
        <v>0</v>
      </c>
    </row>
    <row r="239" ht="12.75">
      <c r="D239" s="38">
        <f t="shared" si="3"/>
        <v>0</v>
      </c>
    </row>
    <row r="240" ht="12.75">
      <c r="D240" s="38">
        <f t="shared" si="3"/>
        <v>0</v>
      </c>
    </row>
    <row r="241" ht="12.75">
      <c r="D241" s="38">
        <f t="shared" si="3"/>
        <v>0</v>
      </c>
    </row>
    <row r="242" ht="12.75">
      <c r="D242" s="38">
        <f t="shared" si="3"/>
        <v>0</v>
      </c>
    </row>
    <row r="243" ht="12.75">
      <c r="D243" s="38">
        <f t="shared" si="3"/>
        <v>0</v>
      </c>
    </row>
    <row r="244" ht="12.75">
      <c r="D244" s="38">
        <f t="shared" si="3"/>
        <v>0</v>
      </c>
    </row>
    <row r="245" ht="12.75">
      <c r="D245" s="38">
        <f t="shared" si="3"/>
        <v>0</v>
      </c>
    </row>
    <row r="246" ht="12.75">
      <c r="D246" s="38">
        <f t="shared" si="3"/>
        <v>0</v>
      </c>
    </row>
    <row r="247" ht="12.75">
      <c r="D247" s="38">
        <f t="shared" si="3"/>
        <v>0</v>
      </c>
    </row>
    <row r="248" ht="12.75">
      <c r="D248" s="38">
        <f t="shared" si="3"/>
        <v>0</v>
      </c>
    </row>
    <row r="249" ht="12.75">
      <c r="D249" s="38">
        <f t="shared" si="3"/>
        <v>0</v>
      </c>
    </row>
    <row r="250" ht="12.75">
      <c r="D250" s="38">
        <f t="shared" si="3"/>
        <v>0</v>
      </c>
    </row>
    <row r="251" ht="12.75">
      <c r="D251" s="38">
        <f t="shared" si="3"/>
        <v>0</v>
      </c>
    </row>
    <row r="252" ht="12.75">
      <c r="D252" s="38">
        <f t="shared" si="3"/>
        <v>0</v>
      </c>
    </row>
    <row r="253" ht="12.75">
      <c r="D253" s="38">
        <f t="shared" si="3"/>
        <v>0</v>
      </c>
    </row>
    <row r="254" ht="12.75">
      <c r="D254" s="38">
        <f t="shared" si="3"/>
        <v>0</v>
      </c>
    </row>
    <row r="255" ht="12.75">
      <c r="D255" s="38">
        <f t="shared" si="3"/>
        <v>0</v>
      </c>
    </row>
    <row r="256" ht="12.75">
      <c r="D256" s="38">
        <f t="shared" si="3"/>
        <v>0</v>
      </c>
    </row>
    <row r="257" ht="12.75">
      <c r="D257" s="38">
        <f t="shared" si="3"/>
        <v>0</v>
      </c>
    </row>
    <row r="258" ht="12.75">
      <c r="D258" s="38">
        <f t="shared" si="3"/>
        <v>0</v>
      </c>
    </row>
    <row r="259" ht="12.75">
      <c r="D259" s="38">
        <f t="shared" si="3"/>
        <v>0</v>
      </c>
    </row>
    <row r="260" ht="12.75">
      <c r="D260" s="38">
        <f t="shared" si="3"/>
        <v>0</v>
      </c>
    </row>
    <row r="261" ht="12.75">
      <c r="D261" s="38">
        <f t="shared" si="3"/>
        <v>0</v>
      </c>
    </row>
    <row r="262" ht="12.75">
      <c r="D262" s="38">
        <f t="shared" si="3"/>
        <v>0</v>
      </c>
    </row>
    <row r="263" ht="12.75">
      <c r="D263" s="38">
        <f aca="true" t="shared" si="4" ref="D263:D326">B263*C263</f>
        <v>0</v>
      </c>
    </row>
    <row r="264" ht="12.75">
      <c r="D264" s="38">
        <f t="shared" si="4"/>
        <v>0</v>
      </c>
    </row>
    <row r="265" ht="12.75">
      <c r="D265" s="38">
        <f t="shared" si="4"/>
        <v>0</v>
      </c>
    </row>
    <row r="266" ht="12.75">
      <c r="D266" s="38">
        <f t="shared" si="4"/>
        <v>0</v>
      </c>
    </row>
    <row r="267" ht="12.75">
      <c r="D267" s="38">
        <f t="shared" si="4"/>
        <v>0</v>
      </c>
    </row>
    <row r="268" ht="12.75">
      <c r="D268" s="38">
        <f t="shared" si="4"/>
        <v>0</v>
      </c>
    </row>
    <row r="269" ht="12.75">
      <c r="D269" s="38">
        <f t="shared" si="4"/>
        <v>0</v>
      </c>
    </row>
    <row r="270" ht="12.75">
      <c r="D270" s="38">
        <f t="shared" si="4"/>
        <v>0</v>
      </c>
    </row>
    <row r="271" ht="12.75">
      <c r="D271" s="38">
        <f t="shared" si="4"/>
        <v>0</v>
      </c>
    </row>
    <row r="272" ht="12.75">
      <c r="D272" s="38">
        <f t="shared" si="4"/>
        <v>0</v>
      </c>
    </row>
    <row r="273" ht="12.75">
      <c r="D273" s="38">
        <f t="shared" si="4"/>
        <v>0</v>
      </c>
    </row>
    <row r="274" ht="12.75">
      <c r="D274" s="38">
        <f t="shared" si="4"/>
        <v>0</v>
      </c>
    </row>
    <row r="275" ht="12.75">
      <c r="D275" s="38">
        <f t="shared" si="4"/>
        <v>0</v>
      </c>
    </row>
    <row r="276" ht="12.75">
      <c r="D276" s="38">
        <f t="shared" si="4"/>
        <v>0</v>
      </c>
    </row>
    <row r="277" ht="12.75">
      <c r="D277" s="38">
        <f t="shared" si="4"/>
        <v>0</v>
      </c>
    </row>
    <row r="278" ht="12.75">
      <c r="D278" s="38">
        <f t="shared" si="4"/>
        <v>0</v>
      </c>
    </row>
    <row r="279" ht="12.75">
      <c r="D279" s="38">
        <f t="shared" si="4"/>
        <v>0</v>
      </c>
    </row>
    <row r="280" ht="12.75">
      <c r="D280" s="38">
        <f t="shared" si="4"/>
        <v>0</v>
      </c>
    </row>
    <row r="281" ht="12.75">
      <c r="D281" s="38">
        <f t="shared" si="4"/>
        <v>0</v>
      </c>
    </row>
    <row r="282" ht="12.75">
      <c r="D282" s="38">
        <f t="shared" si="4"/>
        <v>0</v>
      </c>
    </row>
    <row r="283" ht="12.75">
      <c r="D283" s="38">
        <f t="shared" si="4"/>
        <v>0</v>
      </c>
    </row>
    <row r="284" ht="12.75">
      <c r="D284" s="38">
        <f t="shared" si="4"/>
        <v>0</v>
      </c>
    </row>
    <row r="285" ht="12.75">
      <c r="D285" s="38">
        <f t="shared" si="4"/>
        <v>0</v>
      </c>
    </row>
    <row r="286" ht="12.75">
      <c r="D286" s="38">
        <f t="shared" si="4"/>
        <v>0</v>
      </c>
    </row>
    <row r="287" ht="12.75">
      <c r="D287" s="38">
        <f t="shared" si="4"/>
        <v>0</v>
      </c>
    </row>
    <row r="288" ht="12.75">
      <c r="D288" s="38">
        <f t="shared" si="4"/>
        <v>0</v>
      </c>
    </row>
    <row r="289" ht="12.75">
      <c r="D289" s="38">
        <f t="shared" si="4"/>
        <v>0</v>
      </c>
    </row>
    <row r="290" ht="12.75">
      <c r="D290" s="38">
        <f t="shared" si="4"/>
        <v>0</v>
      </c>
    </row>
    <row r="291" ht="12.75">
      <c r="D291" s="38">
        <f t="shared" si="4"/>
        <v>0</v>
      </c>
    </row>
    <row r="292" ht="12.75">
      <c r="D292" s="38">
        <f t="shared" si="4"/>
        <v>0</v>
      </c>
    </row>
    <row r="293" ht="12.75">
      <c r="D293" s="38">
        <f t="shared" si="4"/>
        <v>0</v>
      </c>
    </row>
    <row r="294" ht="12.75">
      <c r="D294" s="38">
        <f t="shared" si="4"/>
        <v>0</v>
      </c>
    </row>
    <row r="295" ht="12.75">
      <c r="D295" s="38">
        <f t="shared" si="4"/>
        <v>0</v>
      </c>
    </row>
    <row r="296" ht="12.75">
      <c r="D296" s="38">
        <f t="shared" si="4"/>
        <v>0</v>
      </c>
    </row>
    <row r="297" ht="12.75">
      <c r="D297" s="38">
        <f t="shared" si="4"/>
        <v>0</v>
      </c>
    </row>
    <row r="298" ht="12.75">
      <c r="D298" s="38">
        <f t="shared" si="4"/>
        <v>0</v>
      </c>
    </row>
    <row r="299" ht="12.75">
      <c r="D299" s="38">
        <f t="shared" si="4"/>
        <v>0</v>
      </c>
    </row>
    <row r="300" ht="12.75">
      <c r="D300" s="38">
        <f t="shared" si="4"/>
        <v>0</v>
      </c>
    </row>
    <row r="301" ht="12.75">
      <c r="D301" s="38">
        <f t="shared" si="4"/>
        <v>0</v>
      </c>
    </row>
    <row r="302" ht="12.75">
      <c r="D302" s="38">
        <f t="shared" si="4"/>
        <v>0</v>
      </c>
    </row>
    <row r="303" ht="12.75">
      <c r="D303" s="38">
        <f t="shared" si="4"/>
        <v>0</v>
      </c>
    </row>
    <row r="304" ht="12.75">
      <c r="D304" s="38">
        <f t="shared" si="4"/>
        <v>0</v>
      </c>
    </row>
    <row r="305" ht="12.75">
      <c r="D305" s="38">
        <f t="shared" si="4"/>
        <v>0</v>
      </c>
    </row>
    <row r="306" ht="12.75">
      <c r="D306" s="38">
        <f t="shared" si="4"/>
        <v>0</v>
      </c>
    </row>
    <row r="307" ht="12.75">
      <c r="D307" s="38">
        <f t="shared" si="4"/>
        <v>0</v>
      </c>
    </row>
    <row r="308" ht="12.75">
      <c r="D308" s="38">
        <f t="shared" si="4"/>
        <v>0</v>
      </c>
    </row>
    <row r="309" ht="12.75">
      <c r="D309" s="38">
        <f t="shared" si="4"/>
        <v>0</v>
      </c>
    </row>
    <row r="310" ht="12.75">
      <c r="D310" s="38">
        <f t="shared" si="4"/>
        <v>0</v>
      </c>
    </row>
    <row r="311" ht="12.75">
      <c r="D311" s="38">
        <f t="shared" si="4"/>
        <v>0</v>
      </c>
    </row>
    <row r="312" ht="12.75">
      <c r="D312" s="38">
        <f t="shared" si="4"/>
        <v>0</v>
      </c>
    </row>
    <row r="313" ht="12.75">
      <c r="D313" s="38">
        <f t="shared" si="4"/>
        <v>0</v>
      </c>
    </row>
    <row r="314" ht="12.75">
      <c r="D314" s="38">
        <f t="shared" si="4"/>
        <v>0</v>
      </c>
    </row>
    <row r="315" ht="12.75">
      <c r="D315" s="38">
        <f t="shared" si="4"/>
        <v>0</v>
      </c>
    </row>
    <row r="316" ht="12.75">
      <c r="D316" s="38">
        <f t="shared" si="4"/>
        <v>0</v>
      </c>
    </row>
    <row r="317" ht="12.75">
      <c r="D317" s="38">
        <f t="shared" si="4"/>
        <v>0</v>
      </c>
    </row>
    <row r="318" ht="12.75">
      <c r="D318" s="38">
        <f t="shared" si="4"/>
        <v>0</v>
      </c>
    </row>
    <row r="319" ht="12.75">
      <c r="D319" s="38">
        <f t="shared" si="4"/>
        <v>0</v>
      </c>
    </row>
    <row r="320" ht="12.75">
      <c r="D320" s="38">
        <f t="shared" si="4"/>
        <v>0</v>
      </c>
    </row>
    <row r="321" ht="12.75">
      <c r="D321" s="38">
        <f t="shared" si="4"/>
        <v>0</v>
      </c>
    </row>
    <row r="322" ht="12.75">
      <c r="D322" s="38">
        <f t="shared" si="4"/>
        <v>0</v>
      </c>
    </row>
    <row r="323" ht="12.75">
      <c r="D323" s="38">
        <f t="shared" si="4"/>
        <v>0</v>
      </c>
    </row>
    <row r="324" ht="12.75">
      <c r="D324" s="38">
        <f t="shared" si="4"/>
        <v>0</v>
      </c>
    </row>
    <row r="325" ht="12.75">
      <c r="D325" s="38">
        <f t="shared" si="4"/>
        <v>0</v>
      </c>
    </row>
    <row r="326" ht="12.75">
      <c r="D326" s="38">
        <f t="shared" si="4"/>
        <v>0</v>
      </c>
    </row>
    <row r="327" ht="12.75">
      <c r="D327" s="38">
        <f aca="true" t="shared" si="5" ref="D327:D376">B327*C327</f>
        <v>0</v>
      </c>
    </row>
    <row r="328" ht="12.75">
      <c r="D328" s="38">
        <f t="shared" si="5"/>
        <v>0</v>
      </c>
    </row>
    <row r="329" ht="12.75">
      <c r="D329" s="38">
        <f t="shared" si="5"/>
        <v>0</v>
      </c>
    </row>
    <row r="330" ht="12.75">
      <c r="D330" s="38">
        <f t="shared" si="5"/>
        <v>0</v>
      </c>
    </row>
    <row r="331" ht="12.75">
      <c r="D331" s="38">
        <f t="shared" si="5"/>
        <v>0</v>
      </c>
    </row>
    <row r="332" ht="12.75">
      <c r="D332" s="38">
        <f t="shared" si="5"/>
        <v>0</v>
      </c>
    </row>
    <row r="333" ht="12.75">
      <c r="D333" s="38">
        <f t="shared" si="5"/>
        <v>0</v>
      </c>
    </row>
    <row r="334" ht="12.75">
      <c r="D334" s="38">
        <f t="shared" si="5"/>
        <v>0</v>
      </c>
    </row>
    <row r="335" ht="12.75">
      <c r="D335" s="38">
        <f t="shared" si="5"/>
        <v>0</v>
      </c>
    </row>
    <row r="336" ht="12.75">
      <c r="D336" s="38">
        <f t="shared" si="5"/>
        <v>0</v>
      </c>
    </row>
    <row r="337" ht="12.75">
      <c r="D337" s="38">
        <f t="shared" si="5"/>
        <v>0</v>
      </c>
    </row>
    <row r="338" ht="12.75">
      <c r="D338" s="38">
        <f t="shared" si="5"/>
        <v>0</v>
      </c>
    </row>
    <row r="339" ht="12.75">
      <c r="D339" s="38">
        <f t="shared" si="5"/>
        <v>0</v>
      </c>
    </row>
    <row r="340" ht="12.75">
      <c r="D340" s="38">
        <f t="shared" si="5"/>
        <v>0</v>
      </c>
    </row>
    <row r="341" ht="12.75">
      <c r="D341" s="38">
        <f t="shared" si="5"/>
        <v>0</v>
      </c>
    </row>
    <row r="342" ht="12.75">
      <c r="D342" s="38">
        <f t="shared" si="5"/>
        <v>0</v>
      </c>
    </row>
    <row r="343" ht="12.75">
      <c r="D343" s="38">
        <f t="shared" si="5"/>
        <v>0</v>
      </c>
    </row>
    <row r="344" ht="12.75">
      <c r="D344" s="38">
        <f t="shared" si="5"/>
        <v>0</v>
      </c>
    </row>
    <row r="345" ht="12.75">
      <c r="D345" s="38">
        <f t="shared" si="5"/>
        <v>0</v>
      </c>
    </row>
    <row r="346" ht="12.75">
      <c r="D346" s="38">
        <f t="shared" si="5"/>
        <v>0</v>
      </c>
    </row>
    <row r="347" ht="12.75">
      <c r="D347" s="38">
        <f t="shared" si="5"/>
        <v>0</v>
      </c>
    </row>
    <row r="348" ht="12.75">
      <c r="D348" s="38">
        <f t="shared" si="5"/>
        <v>0</v>
      </c>
    </row>
    <row r="349" ht="12.75">
      <c r="D349" s="38">
        <f t="shared" si="5"/>
        <v>0</v>
      </c>
    </row>
    <row r="350" ht="12.75">
      <c r="D350" s="38">
        <f t="shared" si="5"/>
        <v>0</v>
      </c>
    </row>
    <row r="351" ht="12.75">
      <c r="D351" s="38">
        <f t="shared" si="5"/>
        <v>0</v>
      </c>
    </row>
    <row r="352" ht="12.75">
      <c r="D352" s="38">
        <f t="shared" si="5"/>
        <v>0</v>
      </c>
    </row>
    <row r="353" ht="12.75">
      <c r="D353" s="38">
        <f t="shared" si="5"/>
        <v>0</v>
      </c>
    </row>
    <row r="354" ht="12.75">
      <c r="D354" s="38">
        <f t="shared" si="5"/>
        <v>0</v>
      </c>
    </row>
    <row r="355" ht="12.75">
      <c r="D355" s="38">
        <f t="shared" si="5"/>
        <v>0</v>
      </c>
    </row>
    <row r="356" ht="12.75">
      <c r="D356" s="38">
        <f t="shared" si="5"/>
        <v>0</v>
      </c>
    </row>
    <row r="357" ht="12.75">
      <c r="D357" s="38">
        <f t="shared" si="5"/>
        <v>0</v>
      </c>
    </row>
    <row r="358" ht="12.75">
      <c r="D358" s="38">
        <f t="shared" si="5"/>
        <v>0</v>
      </c>
    </row>
    <row r="359" ht="12.75">
      <c r="D359" s="38">
        <f t="shared" si="5"/>
        <v>0</v>
      </c>
    </row>
    <row r="360" ht="12.75">
      <c r="D360" s="38">
        <f t="shared" si="5"/>
        <v>0</v>
      </c>
    </row>
    <row r="361" ht="12.75">
      <c r="D361" s="38">
        <f t="shared" si="5"/>
        <v>0</v>
      </c>
    </row>
    <row r="362" ht="12.75">
      <c r="D362" s="38">
        <f t="shared" si="5"/>
        <v>0</v>
      </c>
    </row>
    <row r="363" ht="12.75">
      <c r="D363" s="38">
        <f t="shared" si="5"/>
        <v>0</v>
      </c>
    </row>
    <row r="364" ht="12.75">
      <c r="D364" s="38">
        <f t="shared" si="5"/>
        <v>0</v>
      </c>
    </row>
    <row r="365" ht="12.75">
      <c r="D365" s="38">
        <f t="shared" si="5"/>
        <v>0</v>
      </c>
    </row>
    <row r="366" ht="12.75">
      <c r="D366" s="38">
        <f t="shared" si="5"/>
        <v>0</v>
      </c>
    </row>
    <row r="367" ht="12.75">
      <c r="D367" s="38">
        <f t="shared" si="5"/>
        <v>0</v>
      </c>
    </row>
    <row r="368" ht="12.75">
      <c r="D368" s="38">
        <f t="shared" si="5"/>
        <v>0</v>
      </c>
    </row>
    <row r="369" ht="12.75">
      <c r="D369" s="38">
        <f t="shared" si="5"/>
        <v>0</v>
      </c>
    </row>
    <row r="370" ht="12.75">
      <c r="D370" s="38">
        <f t="shared" si="5"/>
        <v>0</v>
      </c>
    </row>
    <row r="371" ht="12.75">
      <c r="D371" s="38">
        <f t="shared" si="5"/>
        <v>0</v>
      </c>
    </row>
    <row r="372" ht="12.75">
      <c r="D372" s="38">
        <f t="shared" si="5"/>
        <v>0</v>
      </c>
    </row>
    <row r="373" ht="12.75">
      <c r="D373" s="38">
        <f t="shared" si="5"/>
        <v>0</v>
      </c>
    </row>
    <row r="374" ht="12.75">
      <c r="D374" s="38">
        <f t="shared" si="5"/>
        <v>0</v>
      </c>
    </row>
    <row r="375" ht="12.75">
      <c r="D375" s="38">
        <f t="shared" si="5"/>
        <v>0</v>
      </c>
    </row>
    <row r="376" ht="12.75">
      <c r="D376" s="38">
        <f t="shared" si="5"/>
        <v>0</v>
      </c>
    </row>
  </sheetData>
  <sheetProtection/>
  <mergeCells count="2">
    <mergeCell ref="A1:G1"/>
    <mergeCell ref="A2:G2"/>
  </mergeCell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M376"/>
  <sheetViews>
    <sheetView zoomScalePageLayoutView="0" workbookViewId="0" topLeftCell="A1">
      <selection activeCell="J9" sqref="J9"/>
    </sheetView>
  </sheetViews>
  <sheetFormatPr defaultColWidth="8.8515625" defaultRowHeight="12" customHeight="1"/>
  <cols>
    <col min="1" max="1" width="17.7109375" style="0" customWidth="1"/>
    <col min="2" max="2" width="12.8515625" style="0" customWidth="1"/>
    <col min="3" max="3" width="8.8515625" style="0" customWidth="1"/>
    <col min="4" max="4" width="14.57421875" style="0" customWidth="1"/>
    <col min="5" max="13" width="8.8515625" style="0" customWidth="1"/>
  </cols>
  <sheetData>
    <row r="1" spans="1:7" ht="27.75">
      <c r="A1" s="106" t="s">
        <v>126</v>
      </c>
      <c r="B1" s="102"/>
      <c r="C1" s="102"/>
      <c r="D1" s="102"/>
      <c r="E1" s="102"/>
      <c r="F1" s="102"/>
      <c r="G1" s="102"/>
    </row>
    <row r="2" spans="1:13" ht="12.75">
      <c r="A2" s="112" t="s">
        <v>212</v>
      </c>
      <c r="B2" s="102"/>
      <c r="C2" s="102"/>
      <c r="D2" s="102"/>
      <c r="E2" s="102"/>
      <c r="F2" s="102"/>
      <c r="G2" s="102"/>
      <c r="H2" s="102"/>
      <c r="I2" s="102"/>
      <c r="J2" s="102"/>
      <c r="K2" s="102"/>
      <c r="L2" s="102"/>
      <c r="M2" s="102"/>
    </row>
    <row r="4" spans="1:2" ht="15.75">
      <c r="A4" s="48" t="s">
        <v>147</v>
      </c>
      <c r="B4" s="97">
        <f>SUM(D7:D376)</f>
        <v>1587.3015873015872</v>
      </c>
    </row>
    <row r="6" spans="1:6" ht="12.75">
      <c r="A6" s="68" t="s">
        <v>2</v>
      </c>
      <c r="B6" s="68" t="s">
        <v>171</v>
      </c>
      <c r="C6" s="68" t="s">
        <v>188</v>
      </c>
      <c r="D6" s="68" t="s">
        <v>147</v>
      </c>
      <c r="E6" s="68" t="s">
        <v>45</v>
      </c>
      <c r="F6" s="68" t="s">
        <v>66</v>
      </c>
    </row>
    <row r="7" spans="1:6" ht="12.75">
      <c r="A7" s="61" t="s">
        <v>117</v>
      </c>
      <c r="B7" s="60">
        <v>0</v>
      </c>
      <c r="C7" s="61">
        <v>0</v>
      </c>
      <c r="D7" s="60">
        <f aca="true" t="shared" si="0" ref="D7:D70">B7*C7</f>
        <v>0</v>
      </c>
      <c r="E7" s="30"/>
      <c r="F7" s="30"/>
    </row>
    <row r="8" spans="1:4" ht="12.75">
      <c r="A8" s="6" t="s">
        <v>54</v>
      </c>
      <c r="B8" s="38">
        <v>0</v>
      </c>
      <c r="C8" s="6">
        <v>0</v>
      </c>
      <c r="D8" s="38">
        <f t="shared" si="0"/>
        <v>0</v>
      </c>
    </row>
    <row r="9" spans="1:4" ht="12.75">
      <c r="A9" s="6" t="s">
        <v>102</v>
      </c>
      <c r="B9" s="38">
        <v>0</v>
      </c>
      <c r="C9" s="6">
        <v>0</v>
      </c>
      <c r="D9" s="38">
        <f t="shared" si="0"/>
        <v>0</v>
      </c>
    </row>
    <row r="10" spans="1:4" ht="12.75">
      <c r="A10" s="6" t="s">
        <v>34</v>
      </c>
      <c r="B10" s="38">
        <v>0</v>
      </c>
      <c r="C10" s="6">
        <v>0</v>
      </c>
      <c r="D10" s="38">
        <f t="shared" si="0"/>
        <v>0</v>
      </c>
    </row>
    <row r="11" spans="1:4" ht="12.75">
      <c r="A11" s="6" t="s">
        <v>3</v>
      </c>
      <c r="B11" s="38">
        <v>0</v>
      </c>
      <c r="C11" s="6">
        <v>0</v>
      </c>
      <c r="D11" s="38">
        <f t="shared" si="0"/>
        <v>0</v>
      </c>
    </row>
    <row r="12" spans="1:4" ht="12.75">
      <c r="A12" s="6" t="s">
        <v>3</v>
      </c>
      <c r="B12" s="38">
        <v>0</v>
      </c>
      <c r="C12" s="6">
        <v>0</v>
      </c>
      <c r="D12" s="38">
        <f t="shared" si="0"/>
        <v>0</v>
      </c>
    </row>
    <row r="13" spans="1:4" ht="12.75">
      <c r="A13" s="6" t="s">
        <v>211</v>
      </c>
      <c r="B13" s="38">
        <f>10000/6.3</f>
        <v>1587.3015873015872</v>
      </c>
      <c r="C13" s="6">
        <v>1</v>
      </c>
      <c r="D13" s="38">
        <f t="shared" si="0"/>
        <v>1587.3015873015872</v>
      </c>
    </row>
    <row r="14" ht="12.75">
      <c r="D14" s="38">
        <f t="shared" si="0"/>
        <v>0</v>
      </c>
    </row>
    <row r="15" ht="12.75">
      <c r="D15" s="38">
        <f t="shared" si="0"/>
        <v>0</v>
      </c>
    </row>
    <row r="16" ht="12.75">
      <c r="D16" s="38">
        <f t="shared" si="0"/>
        <v>0</v>
      </c>
    </row>
    <row r="17" ht="12.75">
      <c r="D17" s="38">
        <f t="shared" si="0"/>
        <v>0</v>
      </c>
    </row>
    <row r="18" ht="12.75">
      <c r="D18" s="38">
        <f t="shared" si="0"/>
        <v>0</v>
      </c>
    </row>
    <row r="19" ht="12.75">
      <c r="D19" s="38">
        <f t="shared" si="0"/>
        <v>0</v>
      </c>
    </row>
    <row r="20" ht="12.75">
      <c r="D20" s="38">
        <f t="shared" si="0"/>
        <v>0</v>
      </c>
    </row>
    <row r="21" ht="12.75">
      <c r="D21" s="38">
        <f t="shared" si="0"/>
        <v>0</v>
      </c>
    </row>
    <row r="22" ht="12.75">
      <c r="D22" s="38">
        <f t="shared" si="0"/>
        <v>0</v>
      </c>
    </row>
    <row r="23" ht="12.75">
      <c r="D23" s="38">
        <f t="shared" si="0"/>
        <v>0</v>
      </c>
    </row>
    <row r="24" ht="12.75">
      <c r="D24" s="38">
        <f t="shared" si="0"/>
        <v>0</v>
      </c>
    </row>
    <row r="25" ht="12.75">
      <c r="D25" s="38">
        <f t="shared" si="0"/>
        <v>0</v>
      </c>
    </row>
    <row r="26" ht="12.75">
      <c r="D26" s="38">
        <f t="shared" si="0"/>
        <v>0</v>
      </c>
    </row>
    <row r="27" ht="12.75">
      <c r="D27" s="38">
        <f t="shared" si="0"/>
        <v>0</v>
      </c>
    </row>
    <row r="28" ht="12.75">
      <c r="D28" s="38">
        <f t="shared" si="0"/>
        <v>0</v>
      </c>
    </row>
    <row r="29" ht="12.75">
      <c r="D29" s="38">
        <f t="shared" si="0"/>
        <v>0</v>
      </c>
    </row>
    <row r="30" ht="12.75">
      <c r="D30" s="38">
        <f t="shared" si="0"/>
        <v>0</v>
      </c>
    </row>
    <row r="31" ht="12.75">
      <c r="D31" s="38">
        <f t="shared" si="0"/>
        <v>0</v>
      </c>
    </row>
    <row r="32" ht="12.75">
      <c r="D32" s="38">
        <f t="shared" si="0"/>
        <v>0</v>
      </c>
    </row>
    <row r="33" ht="12.75">
      <c r="D33" s="38">
        <f t="shared" si="0"/>
        <v>0</v>
      </c>
    </row>
    <row r="34" ht="12.75">
      <c r="D34" s="38">
        <f t="shared" si="0"/>
        <v>0</v>
      </c>
    </row>
    <row r="35" ht="12.75">
      <c r="D35" s="38">
        <f t="shared" si="0"/>
        <v>0</v>
      </c>
    </row>
    <row r="36" ht="12.75">
      <c r="D36" s="38">
        <f t="shared" si="0"/>
        <v>0</v>
      </c>
    </row>
    <row r="37" ht="12.75">
      <c r="D37" s="38">
        <f t="shared" si="0"/>
        <v>0</v>
      </c>
    </row>
    <row r="38" ht="12.75">
      <c r="D38" s="38">
        <f t="shared" si="0"/>
        <v>0</v>
      </c>
    </row>
    <row r="39" ht="12.75">
      <c r="D39" s="38">
        <f t="shared" si="0"/>
        <v>0</v>
      </c>
    </row>
    <row r="40" ht="12.75">
      <c r="D40" s="38">
        <f t="shared" si="0"/>
        <v>0</v>
      </c>
    </row>
    <row r="41" ht="12.75">
      <c r="D41" s="38">
        <f t="shared" si="0"/>
        <v>0</v>
      </c>
    </row>
    <row r="42" ht="12.75">
      <c r="D42" s="38">
        <f t="shared" si="0"/>
        <v>0</v>
      </c>
    </row>
    <row r="43" ht="12.75">
      <c r="D43" s="38">
        <f t="shared" si="0"/>
        <v>0</v>
      </c>
    </row>
    <row r="44" ht="12.75">
      <c r="D44" s="38">
        <f t="shared" si="0"/>
        <v>0</v>
      </c>
    </row>
    <row r="45" ht="12.75">
      <c r="D45" s="38">
        <f t="shared" si="0"/>
        <v>0</v>
      </c>
    </row>
    <row r="46" ht="12.75">
      <c r="D46" s="38">
        <f t="shared" si="0"/>
        <v>0</v>
      </c>
    </row>
    <row r="47" ht="12.75">
      <c r="D47" s="38">
        <f t="shared" si="0"/>
        <v>0</v>
      </c>
    </row>
    <row r="48" ht="12.75">
      <c r="D48" s="38">
        <f t="shared" si="0"/>
        <v>0</v>
      </c>
    </row>
    <row r="49" ht="12.75">
      <c r="D49" s="38">
        <f t="shared" si="0"/>
        <v>0</v>
      </c>
    </row>
    <row r="50" ht="12.75">
      <c r="D50" s="38">
        <f t="shared" si="0"/>
        <v>0</v>
      </c>
    </row>
    <row r="51" ht="12.75">
      <c r="D51" s="38">
        <f t="shared" si="0"/>
        <v>0</v>
      </c>
    </row>
    <row r="52" ht="12.75">
      <c r="D52" s="38">
        <f t="shared" si="0"/>
        <v>0</v>
      </c>
    </row>
    <row r="53" ht="12.75">
      <c r="D53" s="38">
        <f t="shared" si="0"/>
        <v>0</v>
      </c>
    </row>
    <row r="54" ht="12.75">
      <c r="D54" s="38">
        <f t="shared" si="0"/>
        <v>0</v>
      </c>
    </row>
    <row r="55" ht="12.75">
      <c r="D55" s="38">
        <f t="shared" si="0"/>
        <v>0</v>
      </c>
    </row>
    <row r="56" ht="12.75">
      <c r="D56" s="38">
        <f t="shared" si="0"/>
        <v>0</v>
      </c>
    </row>
    <row r="57" ht="12.75">
      <c r="D57" s="38">
        <f t="shared" si="0"/>
        <v>0</v>
      </c>
    </row>
    <row r="58" ht="12.75">
      <c r="D58" s="38">
        <f t="shared" si="0"/>
        <v>0</v>
      </c>
    </row>
    <row r="59" ht="12.75">
      <c r="D59" s="38">
        <f t="shared" si="0"/>
        <v>0</v>
      </c>
    </row>
    <row r="60" ht="12.75">
      <c r="D60" s="38">
        <f t="shared" si="0"/>
        <v>0</v>
      </c>
    </row>
    <row r="61" ht="12.75">
      <c r="D61" s="38">
        <f t="shared" si="0"/>
        <v>0</v>
      </c>
    </row>
    <row r="62" ht="12.75">
      <c r="D62" s="38">
        <f t="shared" si="0"/>
        <v>0</v>
      </c>
    </row>
    <row r="63" ht="12.75">
      <c r="D63" s="38">
        <f t="shared" si="0"/>
        <v>0</v>
      </c>
    </row>
    <row r="64" ht="12.75">
      <c r="D64" s="38">
        <f t="shared" si="0"/>
        <v>0</v>
      </c>
    </row>
    <row r="65" ht="12.75">
      <c r="D65" s="38">
        <f t="shared" si="0"/>
        <v>0</v>
      </c>
    </row>
    <row r="66" ht="12.75">
      <c r="D66" s="38">
        <f t="shared" si="0"/>
        <v>0</v>
      </c>
    </row>
    <row r="67" ht="12.75">
      <c r="D67" s="38">
        <f t="shared" si="0"/>
        <v>0</v>
      </c>
    </row>
    <row r="68" ht="12.75">
      <c r="D68" s="38">
        <f t="shared" si="0"/>
        <v>0</v>
      </c>
    </row>
    <row r="69" ht="12.75">
      <c r="D69" s="38">
        <f t="shared" si="0"/>
        <v>0</v>
      </c>
    </row>
    <row r="70" ht="12.75">
      <c r="D70" s="38">
        <f t="shared" si="0"/>
        <v>0</v>
      </c>
    </row>
    <row r="71" ht="12.75">
      <c r="D71" s="38">
        <f aca="true" t="shared" si="1" ref="D71:D134">B71*C71</f>
        <v>0</v>
      </c>
    </row>
    <row r="72" ht="12.75">
      <c r="D72" s="38">
        <f t="shared" si="1"/>
        <v>0</v>
      </c>
    </row>
    <row r="73" ht="12.75">
      <c r="D73" s="38">
        <f t="shared" si="1"/>
        <v>0</v>
      </c>
    </row>
    <row r="74" ht="12.75">
      <c r="D74" s="38">
        <f t="shared" si="1"/>
        <v>0</v>
      </c>
    </row>
    <row r="75" ht="12.75">
      <c r="D75" s="38">
        <f t="shared" si="1"/>
        <v>0</v>
      </c>
    </row>
    <row r="76" ht="12.75">
      <c r="D76" s="38">
        <f t="shared" si="1"/>
        <v>0</v>
      </c>
    </row>
    <row r="77" ht="12.75">
      <c r="D77" s="38">
        <f t="shared" si="1"/>
        <v>0</v>
      </c>
    </row>
    <row r="78" ht="12.75">
      <c r="D78" s="38">
        <f t="shared" si="1"/>
        <v>0</v>
      </c>
    </row>
    <row r="79" ht="12.75">
      <c r="D79" s="38">
        <f t="shared" si="1"/>
        <v>0</v>
      </c>
    </row>
    <row r="80" ht="12.75">
      <c r="D80" s="38">
        <f t="shared" si="1"/>
        <v>0</v>
      </c>
    </row>
    <row r="81" ht="12.75">
      <c r="D81" s="38">
        <f t="shared" si="1"/>
        <v>0</v>
      </c>
    </row>
    <row r="82" ht="12.75">
      <c r="D82" s="38">
        <f t="shared" si="1"/>
        <v>0</v>
      </c>
    </row>
    <row r="83" ht="12.75">
      <c r="D83" s="38">
        <f t="shared" si="1"/>
        <v>0</v>
      </c>
    </row>
    <row r="84" ht="12.75">
      <c r="D84" s="38">
        <f t="shared" si="1"/>
        <v>0</v>
      </c>
    </row>
    <row r="85" ht="12.75">
      <c r="D85" s="38">
        <f t="shared" si="1"/>
        <v>0</v>
      </c>
    </row>
    <row r="86" ht="12.75">
      <c r="D86" s="38">
        <f t="shared" si="1"/>
        <v>0</v>
      </c>
    </row>
    <row r="87" ht="12.75">
      <c r="D87" s="38">
        <f t="shared" si="1"/>
        <v>0</v>
      </c>
    </row>
    <row r="88" ht="12.75">
      <c r="D88" s="38">
        <f t="shared" si="1"/>
        <v>0</v>
      </c>
    </row>
    <row r="89" ht="12.75">
      <c r="D89" s="38">
        <f t="shared" si="1"/>
        <v>0</v>
      </c>
    </row>
    <row r="90" ht="12.75">
      <c r="D90" s="38">
        <f t="shared" si="1"/>
        <v>0</v>
      </c>
    </row>
    <row r="91" ht="12.75">
      <c r="D91" s="38">
        <f t="shared" si="1"/>
        <v>0</v>
      </c>
    </row>
    <row r="92" ht="12.75">
      <c r="D92" s="38">
        <f t="shared" si="1"/>
        <v>0</v>
      </c>
    </row>
    <row r="93" ht="12.75">
      <c r="D93" s="38">
        <f t="shared" si="1"/>
        <v>0</v>
      </c>
    </row>
    <row r="94" ht="12.75">
      <c r="D94" s="38">
        <f t="shared" si="1"/>
        <v>0</v>
      </c>
    </row>
    <row r="95" ht="12.75">
      <c r="D95" s="38">
        <f t="shared" si="1"/>
        <v>0</v>
      </c>
    </row>
    <row r="96" ht="12.75">
      <c r="D96" s="38">
        <f t="shared" si="1"/>
        <v>0</v>
      </c>
    </row>
    <row r="97" ht="12.75">
      <c r="D97" s="38">
        <f t="shared" si="1"/>
        <v>0</v>
      </c>
    </row>
    <row r="98" ht="12.75">
      <c r="D98" s="38">
        <f t="shared" si="1"/>
        <v>0</v>
      </c>
    </row>
    <row r="99" ht="12.75">
      <c r="D99" s="38">
        <f t="shared" si="1"/>
        <v>0</v>
      </c>
    </row>
    <row r="100" ht="12.75">
      <c r="D100" s="38">
        <f t="shared" si="1"/>
        <v>0</v>
      </c>
    </row>
    <row r="101" ht="12.75">
      <c r="D101" s="38">
        <f t="shared" si="1"/>
        <v>0</v>
      </c>
    </row>
    <row r="102" ht="12.75">
      <c r="D102" s="38">
        <f t="shared" si="1"/>
        <v>0</v>
      </c>
    </row>
    <row r="103" ht="12.75">
      <c r="D103" s="38">
        <f t="shared" si="1"/>
        <v>0</v>
      </c>
    </row>
    <row r="104" ht="12.75">
      <c r="D104" s="38">
        <f t="shared" si="1"/>
        <v>0</v>
      </c>
    </row>
    <row r="105" ht="12.75">
      <c r="D105" s="38">
        <f t="shared" si="1"/>
        <v>0</v>
      </c>
    </row>
    <row r="106" ht="12.75">
      <c r="D106" s="38">
        <f t="shared" si="1"/>
        <v>0</v>
      </c>
    </row>
    <row r="107" ht="12.75">
      <c r="D107" s="38">
        <f t="shared" si="1"/>
        <v>0</v>
      </c>
    </row>
    <row r="108" ht="12.75">
      <c r="D108" s="38">
        <f t="shared" si="1"/>
        <v>0</v>
      </c>
    </row>
    <row r="109" ht="12.75">
      <c r="D109" s="38">
        <f t="shared" si="1"/>
        <v>0</v>
      </c>
    </row>
    <row r="110" ht="12.75">
      <c r="D110" s="38">
        <f t="shared" si="1"/>
        <v>0</v>
      </c>
    </row>
    <row r="111" ht="12.75">
      <c r="D111" s="38">
        <f t="shared" si="1"/>
        <v>0</v>
      </c>
    </row>
    <row r="112" ht="12.75">
      <c r="D112" s="38">
        <f t="shared" si="1"/>
        <v>0</v>
      </c>
    </row>
    <row r="113" ht="12.75">
      <c r="D113" s="38">
        <f t="shared" si="1"/>
        <v>0</v>
      </c>
    </row>
    <row r="114" ht="12.75">
      <c r="D114" s="38">
        <f t="shared" si="1"/>
        <v>0</v>
      </c>
    </row>
    <row r="115" ht="12.75">
      <c r="D115" s="38">
        <f t="shared" si="1"/>
        <v>0</v>
      </c>
    </row>
    <row r="116" ht="12.75">
      <c r="D116" s="38">
        <f t="shared" si="1"/>
        <v>0</v>
      </c>
    </row>
    <row r="117" ht="12.75">
      <c r="D117" s="38">
        <f t="shared" si="1"/>
        <v>0</v>
      </c>
    </row>
    <row r="118" ht="12.75">
      <c r="D118" s="38">
        <f t="shared" si="1"/>
        <v>0</v>
      </c>
    </row>
    <row r="119" ht="12.75">
      <c r="D119" s="38">
        <f t="shared" si="1"/>
        <v>0</v>
      </c>
    </row>
    <row r="120" ht="12.75">
      <c r="D120" s="38">
        <f t="shared" si="1"/>
        <v>0</v>
      </c>
    </row>
    <row r="121" ht="12.75">
      <c r="D121" s="38">
        <f t="shared" si="1"/>
        <v>0</v>
      </c>
    </row>
    <row r="122" ht="12.75">
      <c r="D122" s="38">
        <f t="shared" si="1"/>
        <v>0</v>
      </c>
    </row>
    <row r="123" ht="12.75">
      <c r="D123" s="38">
        <f t="shared" si="1"/>
        <v>0</v>
      </c>
    </row>
    <row r="124" ht="12.75">
      <c r="D124" s="38">
        <f t="shared" si="1"/>
        <v>0</v>
      </c>
    </row>
    <row r="125" ht="12.75">
      <c r="D125" s="38">
        <f t="shared" si="1"/>
        <v>0</v>
      </c>
    </row>
    <row r="126" ht="12.75">
      <c r="D126" s="38">
        <f t="shared" si="1"/>
        <v>0</v>
      </c>
    </row>
    <row r="127" ht="12.75">
      <c r="D127" s="38">
        <f t="shared" si="1"/>
        <v>0</v>
      </c>
    </row>
    <row r="128" ht="12.75">
      <c r="D128" s="38">
        <f t="shared" si="1"/>
        <v>0</v>
      </c>
    </row>
    <row r="129" ht="12.75">
      <c r="D129" s="38">
        <f t="shared" si="1"/>
        <v>0</v>
      </c>
    </row>
    <row r="130" ht="12.75">
      <c r="D130" s="38">
        <f t="shared" si="1"/>
        <v>0</v>
      </c>
    </row>
    <row r="131" ht="12.75">
      <c r="D131" s="38">
        <f t="shared" si="1"/>
        <v>0</v>
      </c>
    </row>
    <row r="132" ht="12.75">
      <c r="D132" s="38">
        <f t="shared" si="1"/>
        <v>0</v>
      </c>
    </row>
    <row r="133" ht="12.75">
      <c r="D133" s="38">
        <f t="shared" si="1"/>
        <v>0</v>
      </c>
    </row>
    <row r="134" ht="12.75">
      <c r="D134" s="38">
        <f t="shared" si="1"/>
        <v>0</v>
      </c>
    </row>
    <row r="135" ht="12.75">
      <c r="D135" s="38">
        <f aca="true" t="shared" si="2" ref="D135:D198">B135*C135</f>
        <v>0</v>
      </c>
    </row>
    <row r="136" ht="12.75">
      <c r="D136" s="38">
        <f t="shared" si="2"/>
        <v>0</v>
      </c>
    </row>
    <row r="137" ht="12.75">
      <c r="D137" s="38">
        <f t="shared" si="2"/>
        <v>0</v>
      </c>
    </row>
    <row r="138" ht="12.75">
      <c r="D138" s="38">
        <f t="shared" si="2"/>
        <v>0</v>
      </c>
    </row>
    <row r="139" ht="12.75">
      <c r="D139" s="38">
        <f t="shared" si="2"/>
        <v>0</v>
      </c>
    </row>
    <row r="140" ht="12.75">
      <c r="D140" s="38">
        <f t="shared" si="2"/>
        <v>0</v>
      </c>
    </row>
    <row r="141" ht="12.75">
      <c r="D141" s="38">
        <f t="shared" si="2"/>
        <v>0</v>
      </c>
    </row>
    <row r="142" ht="12.75">
      <c r="D142" s="38">
        <f t="shared" si="2"/>
        <v>0</v>
      </c>
    </row>
    <row r="143" ht="12.75">
      <c r="D143" s="38">
        <f t="shared" si="2"/>
        <v>0</v>
      </c>
    </row>
    <row r="144" ht="12.75">
      <c r="D144" s="38">
        <f t="shared" si="2"/>
        <v>0</v>
      </c>
    </row>
    <row r="145" ht="12.75">
      <c r="D145" s="38">
        <f t="shared" si="2"/>
        <v>0</v>
      </c>
    </row>
    <row r="146" ht="12.75">
      <c r="D146" s="38">
        <f t="shared" si="2"/>
        <v>0</v>
      </c>
    </row>
    <row r="147" ht="12.75">
      <c r="D147" s="38">
        <f t="shared" si="2"/>
        <v>0</v>
      </c>
    </row>
    <row r="148" ht="12.75">
      <c r="D148" s="38">
        <f t="shared" si="2"/>
        <v>0</v>
      </c>
    </row>
    <row r="149" ht="12.75">
      <c r="D149" s="38">
        <f t="shared" si="2"/>
        <v>0</v>
      </c>
    </row>
    <row r="150" ht="12.75">
      <c r="D150" s="38">
        <f t="shared" si="2"/>
        <v>0</v>
      </c>
    </row>
    <row r="151" ht="12.75">
      <c r="D151" s="38">
        <f t="shared" si="2"/>
        <v>0</v>
      </c>
    </row>
    <row r="152" ht="12.75">
      <c r="D152" s="38">
        <f t="shared" si="2"/>
        <v>0</v>
      </c>
    </row>
    <row r="153" ht="12.75">
      <c r="D153" s="38">
        <f t="shared" si="2"/>
        <v>0</v>
      </c>
    </row>
    <row r="154" ht="12.75">
      <c r="D154" s="38">
        <f t="shared" si="2"/>
        <v>0</v>
      </c>
    </row>
    <row r="155" ht="12.75">
      <c r="D155" s="38">
        <f t="shared" si="2"/>
        <v>0</v>
      </c>
    </row>
    <row r="156" ht="12.75">
      <c r="D156" s="38">
        <f t="shared" si="2"/>
        <v>0</v>
      </c>
    </row>
    <row r="157" ht="12.75">
      <c r="D157" s="38">
        <f t="shared" si="2"/>
        <v>0</v>
      </c>
    </row>
    <row r="158" ht="12.75">
      <c r="D158" s="38">
        <f t="shared" si="2"/>
        <v>0</v>
      </c>
    </row>
    <row r="159" ht="12.75">
      <c r="D159" s="38">
        <f t="shared" si="2"/>
        <v>0</v>
      </c>
    </row>
    <row r="160" ht="12.75">
      <c r="D160" s="38">
        <f t="shared" si="2"/>
        <v>0</v>
      </c>
    </row>
    <row r="161" ht="12.75">
      <c r="D161" s="38">
        <f t="shared" si="2"/>
        <v>0</v>
      </c>
    </row>
    <row r="162" ht="12.75">
      <c r="D162" s="38">
        <f t="shared" si="2"/>
        <v>0</v>
      </c>
    </row>
    <row r="163" ht="12.75">
      <c r="D163" s="38">
        <f t="shared" si="2"/>
        <v>0</v>
      </c>
    </row>
    <row r="164" ht="12.75">
      <c r="D164" s="38">
        <f t="shared" si="2"/>
        <v>0</v>
      </c>
    </row>
    <row r="165" ht="12.75">
      <c r="D165" s="38">
        <f t="shared" si="2"/>
        <v>0</v>
      </c>
    </row>
    <row r="166" ht="12.75">
      <c r="D166" s="38">
        <f t="shared" si="2"/>
        <v>0</v>
      </c>
    </row>
    <row r="167" ht="12.75">
      <c r="D167" s="38">
        <f t="shared" si="2"/>
        <v>0</v>
      </c>
    </row>
    <row r="168" ht="12.75">
      <c r="D168" s="38">
        <f t="shared" si="2"/>
        <v>0</v>
      </c>
    </row>
    <row r="169" ht="12.75">
      <c r="D169" s="38">
        <f t="shared" si="2"/>
        <v>0</v>
      </c>
    </row>
    <row r="170" ht="12.75">
      <c r="D170" s="38">
        <f t="shared" si="2"/>
        <v>0</v>
      </c>
    </row>
    <row r="171" ht="12.75">
      <c r="D171" s="38">
        <f t="shared" si="2"/>
        <v>0</v>
      </c>
    </row>
    <row r="172" ht="12.75">
      <c r="D172" s="38">
        <f t="shared" si="2"/>
        <v>0</v>
      </c>
    </row>
    <row r="173" ht="12.75">
      <c r="D173" s="38">
        <f t="shared" si="2"/>
        <v>0</v>
      </c>
    </row>
    <row r="174" ht="12.75">
      <c r="D174" s="38">
        <f t="shared" si="2"/>
        <v>0</v>
      </c>
    </row>
    <row r="175" ht="12.75">
      <c r="D175" s="38">
        <f t="shared" si="2"/>
        <v>0</v>
      </c>
    </row>
    <row r="176" ht="12.75">
      <c r="D176" s="38">
        <f t="shared" si="2"/>
        <v>0</v>
      </c>
    </row>
    <row r="177" ht="12.75">
      <c r="D177" s="38">
        <f t="shared" si="2"/>
        <v>0</v>
      </c>
    </row>
    <row r="178" ht="12.75">
      <c r="D178" s="38">
        <f t="shared" si="2"/>
        <v>0</v>
      </c>
    </row>
    <row r="179" ht="12.75">
      <c r="D179" s="38">
        <f t="shared" si="2"/>
        <v>0</v>
      </c>
    </row>
    <row r="180" ht="12.75">
      <c r="D180" s="38">
        <f t="shared" si="2"/>
        <v>0</v>
      </c>
    </row>
    <row r="181" ht="12.75">
      <c r="D181" s="38">
        <f t="shared" si="2"/>
        <v>0</v>
      </c>
    </row>
    <row r="182" ht="12.75">
      <c r="D182" s="38">
        <f t="shared" si="2"/>
        <v>0</v>
      </c>
    </row>
    <row r="183" ht="12.75">
      <c r="D183" s="38">
        <f t="shared" si="2"/>
        <v>0</v>
      </c>
    </row>
    <row r="184" ht="12.75">
      <c r="D184" s="38">
        <f t="shared" si="2"/>
        <v>0</v>
      </c>
    </row>
    <row r="185" ht="12.75">
      <c r="D185" s="38">
        <f t="shared" si="2"/>
        <v>0</v>
      </c>
    </row>
    <row r="186" ht="12.75">
      <c r="D186" s="38">
        <f t="shared" si="2"/>
        <v>0</v>
      </c>
    </row>
    <row r="187" ht="12.75">
      <c r="D187" s="38">
        <f t="shared" si="2"/>
        <v>0</v>
      </c>
    </row>
    <row r="188" ht="12.75">
      <c r="D188" s="38">
        <f t="shared" si="2"/>
        <v>0</v>
      </c>
    </row>
    <row r="189" ht="12.75">
      <c r="D189" s="38">
        <f t="shared" si="2"/>
        <v>0</v>
      </c>
    </row>
    <row r="190" ht="12.75">
      <c r="D190" s="38">
        <f t="shared" si="2"/>
        <v>0</v>
      </c>
    </row>
    <row r="191" ht="12.75">
      <c r="D191" s="38">
        <f t="shared" si="2"/>
        <v>0</v>
      </c>
    </row>
    <row r="192" ht="12.75">
      <c r="D192" s="38">
        <f t="shared" si="2"/>
        <v>0</v>
      </c>
    </row>
    <row r="193" ht="12.75">
      <c r="D193" s="38">
        <f t="shared" si="2"/>
        <v>0</v>
      </c>
    </row>
    <row r="194" ht="12.75">
      <c r="D194" s="38">
        <f t="shared" si="2"/>
        <v>0</v>
      </c>
    </row>
    <row r="195" ht="12.75">
      <c r="D195" s="38">
        <f t="shared" si="2"/>
        <v>0</v>
      </c>
    </row>
    <row r="196" ht="12.75">
      <c r="D196" s="38">
        <f t="shared" si="2"/>
        <v>0</v>
      </c>
    </row>
    <row r="197" ht="12.75">
      <c r="D197" s="38">
        <f t="shared" si="2"/>
        <v>0</v>
      </c>
    </row>
    <row r="198" ht="12.75">
      <c r="D198" s="38">
        <f t="shared" si="2"/>
        <v>0</v>
      </c>
    </row>
    <row r="199" ht="12.75">
      <c r="D199" s="38">
        <f aca="true" t="shared" si="3" ref="D199:D262">B199*C199</f>
        <v>0</v>
      </c>
    </row>
    <row r="200" ht="12.75">
      <c r="D200" s="38">
        <f t="shared" si="3"/>
        <v>0</v>
      </c>
    </row>
    <row r="201" ht="12.75">
      <c r="D201" s="38">
        <f t="shared" si="3"/>
        <v>0</v>
      </c>
    </row>
    <row r="202" ht="12.75">
      <c r="D202" s="38">
        <f t="shared" si="3"/>
        <v>0</v>
      </c>
    </row>
    <row r="203" ht="12.75">
      <c r="D203" s="38">
        <f t="shared" si="3"/>
        <v>0</v>
      </c>
    </row>
    <row r="204" ht="12.75">
      <c r="D204" s="38">
        <f t="shared" si="3"/>
        <v>0</v>
      </c>
    </row>
    <row r="205" ht="12.75">
      <c r="D205" s="38">
        <f t="shared" si="3"/>
        <v>0</v>
      </c>
    </row>
    <row r="206" ht="12.75">
      <c r="D206" s="38">
        <f t="shared" si="3"/>
        <v>0</v>
      </c>
    </row>
    <row r="207" ht="12.75">
      <c r="D207" s="38">
        <f t="shared" si="3"/>
        <v>0</v>
      </c>
    </row>
    <row r="208" ht="12.75">
      <c r="D208" s="38">
        <f t="shared" si="3"/>
        <v>0</v>
      </c>
    </row>
    <row r="209" ht="12.75">
      <c r="D209" s="38">
        <f t="shared" si="3"/>
        <v>0</v>
      </c>
    </row>
    <row r="210" ht="12.75">
      <c r="D210" s="38">
        <f t="shared" si="3"/>
        <v>0</v>
      </c>
    </row>
    <row r="211" ht="12.75">
      <c r="D211" s="38">
        <f t="shared" si="3"/>
        <v>0</v>
      </c>
    </row>
    <row r="212" ht="12.75">
      <c r="D212" s="38">
        <f t="shared" si="3"/>
        <v>0</v>
      </c>
    </row>
    <row r="213" ht="12.75">
      <c r="D213" s="38">
        <f t="shared" si="3"/>
        <v>0</v>
      </c>
    </row>
    <row r="214" ht="12.75">
      <c r="D214" s="38">
        <f t="shared" si="3"/>
        <v>0</v>
      </c>
    </row>
    <row r="215" ht="12.75">
      <c r="D215" s="38">
        <f t="shared" si="3"/>
        <v>0</v>
      </c>
    </row>
    <row r="216" ht="12.75">
      <c r="D216" s="38">
        <f t="shared" si="3"/>
        <v>0</v>
      </c>
    </row>
    <row r="217" ht="12.75">
      <c r="D217" s="38">
        <f t="shared" si="3"/>
        <v>0</v>
      </c>
    </row>
    <row r="218" ht="12.75">
      <c r="D218" s="38">
        <f t="shared" si="3"/>
        <v>0</v>
      </c>
    </row>
    <row r="219" ht="12.75">
      <c r="D219" s="38">
        <f t="shared" si="3"/>
        <v>0</v>
      </c>
    </row>
    <row r="220" ht="12.75">
      <c r="D220" s="38">
        <f t="shared" si="3"/>
        <v>0</v>
      </c>
    </row>
    <row r="221" ht="12.75">
      <c r="D221" s="38">
        <f t="shared" si="3"/>
        <v>0</v>
      </c>
    </row>
    <row r="222" ht="12.75">
      <c r="D222" s="38">
        <f t="shared" si="3"/>
        <v>0</v>
      </c>
    </row>
    <row r="223" ht="12.75">
      <c r="D223" s="38">
        <f t="shared" si="3"/>
        <v>0</v>
      </c>
    </row>
    <row r="224" ht="12.75">
      <c r="D224" s="38">
        <f t="shared" si="3"/>
        <v>0</v>
      </c>
    </row>
    <row r="225" ht="12.75">
      <c r="D225" s="38">
        <f t="shared" si="3"/>
        <v>0</v>
      </c>
    </row>
    <row r="226" ht="12.75">
      <c r="D226" s="38">
        <f t="shared" si="3"/>
        <v>0</v>
      </c>
    </row>
    <row r="227" ht="12.75">
      <c r="D227" s="38">
        <f t="shared" si="3"/>
        <v>0</v>
      </c>
    </row>
    <row r="228" ht="12.75">
      <c r="D228" s="38">
        <f t="shared" si="3"/>
        <v>0</v>
      </c>
    </row>
    <row r="229" ht="12.75">
      <c r="D229" s="38">
        <f t="shared" si="3"/>
        <v>0</v>
      </c>
    </row>
    <row r="230" ht="12.75">
      <c r="D230" s="38">
        <f t="shared" si="3"/>
        <v>0</v>
      </c>
    </row>
    <row r="231" ht="12.75">
      <c r="D231" s="38">
        <f t="shared" si="3"/>
        <v>0</v>
      </c>
    </row>
    <row r="232" ht="12.75">
      <c r="D232" s="38">
        <f t="shared" si="3"/>
        <v>0</v>
      </c>
    </row>
    <row r="233" ht="12.75">
      <c r="D233" s="38">
        <f t="shared" si="3"/>
        <v>0</v>
      </c>
    </row>
    <row r="234" ht="12.75">
      <c r="D234" s="38">
        <f t="shared" si="3"/>
        <v>0</v>
      </c>
    </row>
    <row r="235" ht="12.75">
      <c r="D235" s="38">
        <f t="shared" si="3"/>
        <v>0</v>
      </c>
    </row>
    <row r="236" ht="12.75">
      <c r="D236" s="38">
        <f t="shared" si="3"/>
        <v>0</v>
      </c>
    </row>
    <row r="237" ht="12.75">
      <c r="D237" s="38">
        <f t="shared" si="3"/>
        <v>0</v>
      </c>
    </row>
    <row r="238" ht="12.75">
      <c r="D238" s="38">
        <f t="shared" si="3"/>
        <v>0</v>
      </c>
    </row>
    <row r="239" ht="12.75">
      <c r="D239" s="38">
        <f t="shared" si="3"/>
        <v>0</v>
      </c>
    </row>
    <row r="240" ht="12.75">
      <c r="D240" s="38">
        <f t="shared" si="3"/>
        <v>0</v>
      </c>
    </row>
    <row r="241" ht="12.75">
      <c r="D241" s="38">
        <f t="shared" si="3"/>
        <v>0</v>
      </c>
    </row>
    <row r="242" ht="12.75">
      <c r="D242" s="38">
        <f t="shared" si="3"/>
        <v>0</v>
      </c>
    </row>
    <row r="243" ht="12.75">
      <c r="D243" s="38">
        <f t="shared" si="3"/>
        <v>0</v>
      </c>
    </row>
    <row r="244" ht="12.75">
      <c r="D244" s="38">
        <f t="shared" si="3"/>
        <v>0</v>
      </c>
    </row>
    <row r="245" ht="12.75">
      <c r="D245" s="38">
        <f t="shared" si="3"/>
        <v>0</v>
      </c>
    </row>
    <row r="246" ht="12.75">
      <c r="D246" s="38">
        <f t="shared" si="3"/>
        <v>0</v>
      </c>
    </row>
    <row r="247" ht="12.75">
      <c r="D247" s="38">
        <f t="shared" si="3"/>
        <v>0</v>
      </c>
    </row>
    <row r="248" ht="12.75">
      <c r="D248" s="38">
        <f t="shared" si="3"/>
        <v>0</v>
      </c>
    </row>
    <row r="249" ht="12.75">
      <c r="D249" s="38">
        <f t="shared" si="3"/>
        <v>0</v>
      </c>
    </row>
    <row r="250" ht="12.75">
      <c r="D250" s="38">
        <f t="shared" si="3"/>
        <v>0</v>
      </c>
    </row>
    <row r="251" ht="12.75">
      <c r="D251" s="38">
        <f t="shared" si="3"/>
        <v>0</v>
      </c>
    </row>
    <row r="252" ht="12.75">
      <c r="D252" s="38">
        <f t="shared" si="3"/>
        <v>0</v>
      </c>
    </row>
    <row r="253" ht="12.75">
      <c r="D253" s="38">
        <f t="shared" si="3"/>
        <v>0</v>
      </c>
    </row>
    <row r="254" ht="12.75">
      <c r="D254" s="38">
        <f t="shared" si="3"/>
        <v>0</v>
      </c>
    </row>
    <row r="255" ht="12.75">
      <c r="D255" s="38">
        <f t="shared" si="3"/>
        <v>0</v>
      </c>
    </row>
    <row r="256" ht="12.75">
      <c r="D256" s="38">
        <f t="shared" si="3"/>
        <v>0</v>
      </c>
    </row>
    <row r="257" ht="12.75">
      <c r="D257" s="38">
        <f t="shared" si="3"/>
        <v>0</v>
      </c>
    </row>
    <row r="258" ht="12.75">
      <c r="D258" s="38">
        <f t="shared" si="3"/>
        <v>0</v>
      </c>
    </row>
    <row r="259" ht="12.75">
      <c r="D259" s="38">
        <f t="shared" si="3"/>
        <v>0</v>
      </c>
    </row>
    <row r="260" ht="12.75">
      <c r="D260" s="38">
        <f t="shared" si="3"/>
        <v>0</v>
      </c>
    </row>
    <row r="261" ht="12.75">
      <c r="D261" s="38">
        <f t="shared" si="3"/>
        <v>0</v>
      </c>
    </row>
    <row r="262" ht="12.75">
      <c r="D262" s="38">
        <f t="shared" si="3"/>
        <v>0</v>
      </c>
    </row>
    <row r="263" ht="12.75">
      <c r="D263" s="38">
        <f aca="true" t="shared" si="4" ref="D263:D326">B263*C263</f>
        <v>0</v>
      </c>
    </row>
    <row r="264" ht="12.75">
      <c r="D264" s="38">
        <f t="shared" si="4"/>
        <v>0</v>
      </c>
    </row>
    <row r="265" ht="12.75">
      <c r="D265" s="38">
        <f t="shared" si="4"/>
        <v>0</v>
      </c>
    </row>
    <row r="266" ht="12.75">
      <c r="D266" s="38">
        <f t="shared" si="4"/>
        <v>0</v>
      </c>
    </row>
    <row r="267" ht="12.75">
      <c r="D267" s="38">
        <f t="shared" si="4"/>
        <v>0</v>
      </c>
    </row>
    <row r="268" ht="12.75">
      <c r="D268" s="38">
        <f t="shared" si="4"/>
        <v>0</v>
      </c>
    </row>
    <row r="269" ht="12.75">
      <c r="D269" s="38">
        <f t="shared" si="4"/>
        <v>0</v>
      </c>
    </row>
    <row r="270" ht="12.75">
      <c r="D270" s="38">
        <f t="shared" si="4"/>
        <v>0</v>
      </c>
    </row>
    <row r="271" ht="12.75">
      <c r="D271" s="38">
        <f t="shared" si="4"/>
        <v>0</v>
      </c>
    </row>
    <row r="272" ht="12.75">
      <c r="D272" s="38">
        <f t="shared" si="4"/>
        <v>0</v>
      </c>
    </row>
    <row r="273" ht="12.75">
      <c r="D273" s="38">
        <f t="shared" si="4"/>
        <v>0</v>
      </c>
    </row>
    <row r="274" ht="12.75">
      <c r="D274" s="38">
        <f t="shared" si="4"/>
        <v>0</v>
      </c>
    </row>
    <row r="275" ht="12.75">
      <c r="D275" s="38">
        <f t="shared" si="4"/>
        <v>0</v>
      </c>
    </row>
    <row r="276" ht="12.75">
      <c r="D276" s="38">
        <f t="shared" si="4"/>
        <v>0</v>
      </c>
    </row>
    <row r="277" ht="12.75">
      <c r="D277" s="38">
        <f t="shared" si="4"/>
        <v>0</v>
      </c>
    </row>
    <row r="278" ht="12.75">
      <c r="D278" s="38">
        <f t="shared" si="4"/>
        <v>0</v>
      </c>
    </row>
    <row r="279" ht="12.75">
      <c r="D279" s="38">
        <f t="shared" si="4"/>
        <v>0</v>
      </c>
    </row>
    <row r="280" ht="12.75">
      <c r="D280" s="38">
        <f t="shared" si="4"/>
        <v>0</v>
      </c>
    </row>
    <row r="281" ht="12.75">
      <c r="D281" s="38">
        <f t="shared" si="4"/>
        <v>0</v>
      </c>
    </row>
    <row r="282" ht="12.75">
      <c r="D282" s="38">
        <f t="shared" si="4"/>
        <v>0</v>
      </c>
    </row>
    <row r="283" ht="12.75">
      <c r="D283" s="38">
        <f t="shared" si="4"/>
        <v>0</v>
      </c>
    </row>
    <row r="284" ht="12.75">
      <c r="D284" s="38">
        <f t="shared" si="4"/>
        <v>0</v>
      </c>
    </row>
    <row r="285" ht="12.75">
      <c r="D285" s="38">
        <f t="shared" si="4"/>
        <v>0</v>
      </c>
    </row>
    <row r="286" ht="12.75">
      <c r="D286" s="38">
        <f t="shared" si="4"/>
        <v>0</v>
      </c>
    </row>
    <row r="287" ht="12.75">
      <c r="D287" s="38">
        <f t="shared" si="4"/>
        <v>0</v>
      </c>
    </row>
    <row r="288" ht="12.75">
      <c r="D288" s="38">
        <f t="shared" si="4"/>
        <v>0</v>
      </c>
    </row>
    <row r="289" ht="12.75">
      <c r="D289" s="38">
        <f t="shared" si="4"/>
        <v>0</v>
      </c>
    </row>
    <row r="290" ht="12.75">
      <c r="D290" s="38">
        <f t="shared" si="4"/>
        <v>0</v>
      </c>
    </row>
    <row r="291" ht="12.75">
      <c r="D291" s="38">
        <f t="shared" si="4"/>
        <v>0</v>
      </c>
    </row>
    <row r="292" ht="12.75">
      <c r="D292" s="38">
        <f t="shared" si="4"/>
        <v>0</v>
      </c>
    </row>
    <row r="293" ht="12.75">
      <c r="D293" s="38">
        <f t="shared" si="4"/>
        <v>0</v>
      </c>
    </row>
    <row r="294" ht="12.75">
      <c r="D294" s="38">
        <f t="shared" si="4"/>
        <v>0</v>
      </c>
    </row>
    <row r="295" ht="12.75">
      <c r="D295" s="38">
        <f t="shared" si="4"/>
        <v>0</v>
      </c>
    </row>
    <row r="296" ht="12.75">
      <c r="D296" s="38">
        <f t="shared" si="4"/>
        <v>0</v>
      </c>
    </row>
    <row r="297" ht="12.75">
      <c r="D297" s="38">
        <f t="shared" si="4"/>
        <v>0</v>
      </c>
    </row>
    <row r="298" ht="12.75">
      <c r="D298" s="38">
        <f t="shared" si="4"/>
        <v>0</v>
      </c>
    </row>
    <row r="299" ht="12.75">
      <c r="D299" s="38">
        <f t="shared" si="4"/>
        <v>0</v>
      </c>
    </row>
    <row r="300" ht="12.75">
      <c r="D300" s="38">
        <f t="shared" si="4"/>
        <v>0</v>
      </c>
    </row>
    <row r="301" ht="12.75">
      <c r="D301" s="38">
        <f t="shared" si="4"/>
        <v>0</v>
      </c>
    </row>
    <row r="302" ht="12.75">
      <c r="D302" s="38">
        <f t="shared" si="4"/>
        <v>0</v>
      </c>
    </row>
    <row r="303" ht="12.75">
      <c r="D303" s="38">
        <f t="shared" si="4"/>
        <v>0</v>
      </c>
    </row>
    <row r="304" ht="12.75">
      <c r="D304" s="38">
        <f t="shared" si="4"/>
        <v>0</v>
      </c>
    </row>
    <row r="305" ht="12.75">
      <c r="D305" s="38">
        <f t="shared" si="4"/>
        <v>0</v>
      </c>
    </row>
    <row r="306" ht="12.75">
      <c r="D306" s="38">
        <f t="shared" si="4"/>
        <v>0</v>
      </c>
    </row>
    <row r="307" ht="12.75">
      <c r="D307" s="38">
        <f t="shared" si="4"/>
        <v>0</v>
      </c>
    </row>
    <row r="308" ht="12.75">
      <c r="D308" s="38">
        <f t="shared" si="4"/>
        <v>0</v>
      </c>
    </row>
    <row r="309" ht="12.75">
      <c r="D309" s="38">
        <f t="shared" si="4"/>
        <v>0</v>
      </c>
    </row>
    <row r="310" ht="12.75">
      <c r="D310" s="38">
        <f t="shared" si="4"/>
        <v>0</v>
      </c>
    </row>
    <row r="311" ht="12.75">
      <c r="D311" s="38">
        <f t="shared" si="4"/>
        <v>0</v>
      </c>
    </row>
    <row r="312" ht="12.75">
      <c r="D312" s="38">
        <f t="shared" si="4"/>
        <v>0</v>
      </c>
    </row>
    <row r="313" ht="12.75">
      <c r="D313" s="38">
        <f t="shared" si="4"/>
        <v>0</v>
      </c>
    </row>
    <row r="314" ht="12.75">
      <c r="D314" s="38">
        <f t="shared" si="4"/>
        <v>0</v>
      </c>
    </row>
    <row r="315" ht="12.75">
      <c r="D315" s="38">
        <f t="shared" si="4"/>
        <v>0</v>
      </c>
    </row>
    <row r="316" ht="12.75">
      <c r="D316" s="38">
        <f t="shared" si="4"/>
        <v>0</v>
      </c>
    </row>
    <row r="317" ht="12.75">
      <c r="D317" s="38">
        <f t="shared" si="4"/>
        <v>0</v>
      </c>
    </row>
    <row r="318" ht="12.75">
      <c r="D318" s="38">
        <f t="shared" si="4"/>
        <v>0</v>
      </c>
    </row>
    <row r="319" ht="12.75">
      <c r="D319" s="38">
        <f t="shared" si="4"/>
        <v>0</v>
      </c>
    </row>
    <row r="320" ht="12.75">
      <c r="D320" s="38">
        <f t="shared" si="4"/>
        <v>0</v>
      </c>
    </row>
    <row r="321" ht="12.75">
      <c r="D321" s="38">
        <f t="shared" si="4"/>
        <v>0</v>
      </c>
    </row>
    <row r="322" ht="12.75">
      <c r="D322" s="38">
        <f t="shared" si="4"/>
        <v>0</v>
      </c>
    </row>
    <row r="323" ht="12.75">
      <c r="D323" s="38">
        <f t="shared" si="4"/>
        <v>0</v>
      </c>
    </row>
    <row r="324" ht="12.75">
      <c r="D324" s="38">
        <f t="shared" si="4"/>
        <v>0</v>
      </c>
    </row>
    <row r="325" ht="12.75">
      <c r="D325" s="38">
        <f t="shared" si="4"/>
        <v>0</v>
      </c>
    </row>
    <row r="326" ht="12.75">
      <c r="D326" s="38">
        <f t="shared" si="4"/>
        <v>0</v>
      </c>
    </row>
    <row r="327" ht="12.75">
      <c r="D327" s="38">
        <f aca="true" t="shared" si="5" ref="D327:D376">B327*C327</f>
        <v>0</v>
      </c>
    </row>
    <row r="328" ht="12.75">
      <c r="D328" s="38">
        <f t="shared" si="5"/>
        <v>0</v>
      </c>
    </row>
    <row r="329" ht="12.75">
      <c r="D329" s="38">
        <f t="shared" si="5"/>
        <v>0</v>
      </c>
    </row>
    <row r="330" ht="12.75">
      <c r="D330" s="38">
        <f t="shared" si="5"/>
        <v>0</v>
      </c>
    </row>
    <row r="331" ht="12.75">
      <c r="D331" s="38">
        <f t="shared" si="5"/>
        <v>0</v>
      </c>
    </row>
    <row r="332" ht="12.75">
      <c r="D332" s="38">
        <f t="shared" si="5"/>
        <v>0</v>
      </c>
    </row>
    <row r="333" ht="12.75">
      <c r="D333" s="38">
        <f t="shared" si="5"/>
        <v>0</v>
      </c>
    </row>
    <row r="334" ht="12.75">
      <c r="D334" s="38">
        <f t="shared" si="5"/>
        <v>0</v>
      </c>
    </row>
    <row r="335" ht="12.75">
      <c r="D335" s="38">
        <f t="shared" si="5"/>
        <v>0</v>
      </c>
    </row>
    <row r="336" ht="12.75">
      <c r="D336" s="38">
        <f t="shared" si="5"/>
        <v>0</v>
      </c>
    </row>
    <row r="337" ht="12.75">
      <c r="D337" s="38">
        <f t="shared" si="5"/>
        <v>0</v>
      </c>
    </row>
    <row r="338" ht="12.75">
      <c r="D338" s="38">
        <f t="shared" si="5"/>
        <v>0</v>
      </c>
    </row>
    <row r="339" ht="12.75">
      <c r="D339" s="38">
        <f t="shared" si="5"/>
        <v>0</v>
      </c>
    </row>
    <row r="340" ht="12.75">
      <c r="D340" s="38">
        <f t="shared" si="5"/>
        <v>0</v>
      </c>
    </row>
    <row r="341" ht="12.75">
      <c r="D341" s="38">
        <f t="shared" si="5"/>
        <v>0</v>
      </c>
    </row>
    <row r="342" ht="12.75">
      <c r="D342" s="38">
        <f t="shared" si="5"/>
        <v>0</v>
      </c>
    </row>
    <row r="343" ht="12.75">
      <c r="D343" s="38">
        <f t="shared" si="5"/>
        <v>0</v>
      </c>
    </row>
    <row r="344" ht="12.75">
      <c r="D344" s="38">
        <f t="shared" si="5"/>
        <v>0</v>
      </c>
    </row>
    <row r="345" ht="12.75">
      <c r="D345" s="38">
        <f t="shared" si="5"/>
        <v>0</v>
      </c>
    </row>
    <row r="346" ht="12.75">
      <c r="D346" s="38">
        <f t="shared" si="5"/>
        <v>0</v>
      </c>
    </row>
    <row r="347" ht="12.75">
      <c r="D347" s="38">
        <f t="shared" si="5"/>
        <v>0</v>
      </c>
    </row>
    <row r="348" ht="12.75">
      <c r="D348" s="38">
        <f t="shared" si="5"/>
        <v>0</v>
      </c>
    </row>
    <row r="349" ht="12.75">
      <c r="D349" s="38">
        <f t="shared" si="5"/>
        <v>0</v>
      </c>
    </row>
    <row r="350" ht="12.75">
      <c r="D350" s="38">
        <f t="shared" si="5"/>
        <v>0</v>
      </c>
    </row>
    <row r="351" ht="12.75">
      <c r="D351" s="38">
        <f t="shared" si="5"/>
        <v>0</v>
      </c>
    </row>
    <row r="352" ht="12.75">
      <c r="D352" s="38">
        <f t="shared" si="5"/>
        <v>0</v>
      </c>
    </row>
    <row r="353" ht="12.75">
      <c r="D353" s="38">
        <f t="shared" si="5"/>
        <v>0</v>
      </c>
    </row>
    <row r="354" ht="12.75">
      <c r="D354" s="38">
        <f t="shared" si="5"/>
        <v>0</v>
      </c>
    </row>
    <row r="355" ht="12.75">
      <c r="D355" s="38">
        <f t="shared" si="5"/>
        <v>0</v>
      </c>
    </row>
    <row r="356" ht="12.75">
      <c r="D356" s="38">
        <f t="shared" si="5"/>
        <v>0</v>
      </c>
    </row>
    <row r="357" ht="12.75">
      <c r="D357" s="38">
        <f t="shared" si="5"/>
        <v>0</v>
      </c>
    </row>
    <row r="358" ht="12.75">
      <c r="D358" s="38">
        <f t="shared" si="5"/>
        <v>0</v>
      </c>
    </row>
    <row r="359" ht="12.75">
      <c r="D359" s="38">
        <f t="shared" si="5"/>
        <v>0</v>
      </c>
    </row>
    <row r="360" ht="12.75">
      <c r="D360" s="38">
        <f t="shared" si="5"/>
        <v>0</v>
      </c>
    </row>
    <row r="361" ht="12.75">
      <c r="D361" s="38">
        <f t="shared" si="5"/>
        <v>0</v>
      </c>
    </row>
    <row r="362" ht="12.75">
      <c r="D362" s="38">
        <f t="shared" si="5"/>
        <v>0</v>
      </c>
    </row>
    <row r="363" ht="12.75">
      <c r="D363" s="38">
        <f t="shared" si="5"/>
        <v>0</v>
      </c>
    </row>
    <row r="364" ht="12.75">
      <c r="D364" s="38">
        <f t="shared" si="5"/>
        <v>0</v>
      </c>
    </row>
    <row r="365" ht="12.75">
      <c r="D365" s="38">
        <f t="shared" si="5"/>
        <v>0</v>
      </c>
    </row>
    <row r="366" ht="12.75">
      <c r="D366" s="38">
        <f t="shared" si="5"/>
        <v>0</v>
      </c>
    </row>
    <row r="367" ht="12.75">
      <c r="D367" s="38">
        <f t="shared" si="5"/>
        <v>0</v>
      </c>
    </row>
    <row r="368" ht="12.75">
      <c r="D368" s="38">
        <f t="shared" si="5"/>
        <v>0</v>
      </c>
    </row>
    <row r="369" ht="12.75">
      <c r="D369" s="38">
        <f t="shared" si="5"/>
        <v>0</v>
      </c>
    </row>
    <row r="370" ht="12.75">
      <c r="D370" s="38">
        <f t="shared" si="5"/>
        <v>0</v>
      </c>
    </row>
    <row r="371" ht="12.75">
      <c r="D371" s="38">
        <f t="shared" si="5"/>
        <v>0</v>
      </c>
    </row>
    <row r="372" ht="12.75">
      <c r="D372" s="38">
        <f t="shared" si="5"/>
        <v>0</v>
      </c>
    </row>
    <row r="373" ht="12.75">
      <c r="D373" s="38">
        <f t="shared" si="5"/>
        <v>0</v>
      </c>
    </row>
    <row r="374" ht="12.75">
      <c r="D374" s="38">
        <f t="shared" si="5"/>
        <v>0</v>
      </c>
    </row>
    <row r="375" ht="12.75">
      <c r="D375" s="38">
        <f t="shared" si="5"/>
        <v>0</v>
      </c>
    </row>
    <row r="376" ht="12.75">
      <c r="D376" s="38">
        <f t="shared" si="5"/>
        <v>0</v>
      </c>
    </row>
  </sheetData>
  <sheetProtection/>
  <mergeCells count="2">
    <mergeCell ref="A1:G1"/>
    <mergeCell ref="A2:M2"/>
  </mergeCells>
  <printOptions/>
  <pageMargins left="0.75" right="0.75" top="1" bottom="1" header="0.5" footer="0.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M42"/>
  <sheetViews>
    <sheetView zoomScalePageLayoutView="0" workbookViewId="0" topLeftCell="A1">
      <selection activeCell="B7" sqref="B7"/>
    </sheetView>
  </sheetViews>
  <sheetFormatPr defaultColWidth="8.8515625" defaultRowHeight="12" customHeight="1"/>
  <cols>
    <col min="1" max="1" width="19.8515625" style="0" customWidth="1"/>
    <col min="2" max="2" width="14.28125" style="0" customWidth="1"/>
    <col min="3" max="3" width="8.8515625" style="0" customWidth="1"/>
    <col min="4" max="4" width="16.57421875" style="0" customWidth="1"/>
    <col min="5" max="13" width="8.8515625" style="0" customWidth="1"/>
  </cols>
  <sheetData>
    <row r="1" spans="1:7" ht="27.75">
      <c r="A1" s="106" t="s">
        <v>199</v>
      </c>
      <c r="B1" s="102"/>
      <c r="C1" s="102"/>
      <c r="D1" s="102"/>
      <c r="E1" s="102"/>
      <c r="F1" s="102"/>
      <c r="G1" s="102"/>
    </row>
    <row r="2" spans="1:13" ht="12.75">
      <c r="A2" s="112" t="s">
        <v>198</v>
      </c>
      <c r="B2" s="102"/>
      <c r="C2" s="102"/>
      <c r="D2" s="102"/>
      <c r="E2" s="102"/>
      <c r="F2" s="102"/>
      <c r="G2" s="102"/>
      <c r="H2" s="102"/>
      <c r="I2" s="102"/>
      <c r="J2" s="102"/>
      <c r="K2" s="102"/>
      <c r="L2" s="102"/>
      <c r="M2" s="102"/>
    </row>
    <row r="4" spans="1:2" ht="15.75">
      <c r="A4" s="48" t="s">
        <v>147</v>
      </c>
      <c r="B4" s="97">
        <f>SUM(D7:D166)</f>
        <v>790.4761904761905</v>
      </c>
    </row>
    <row r="6" spans="1:6" ht="12.75">
      <c r="A6" s="68" t="s">
        <v>2</v>
      </c>
      <c r="B6" s="68" t="s">
        <v>171</v>
      </c>
      <c r="C6" s="68" t="s">
        <v>188</v>
      </c>
      <c r="D6" s="68" t="s">
        <v>147</v>
      </c>
      <c r="E6" s="68" t="s">
        <v>45</v>
      </c>
      <c r="F6" s="68" t="s">
        <v>66</v>
      </c>
    </row>
    <row r="7" spans="1:6" ht="12.75">
      <c r="A7" s="61" t="s">
        <v>197</v>
      </c>
      <c r="B7" s="60">
        <v>5</v>
      </c>
      <c r="C7" s="61">
        <v>20</v>
      </c>
      <c r="D7" s="60">
        <f aca="true" t="shared" si="0" ref="D7:D42">B7*C7</f>
        <v>100</v>
      </c>
      <c r="E7" s="30"/>
      <c r="F7" s="30"/>
    </row>
    <row r="8" spans="1:4" ht="12.75">
      <c r="A8" s="6" t="s">
        <v>200</v>
      </c>
      <c r="B8" s="38">
        <v>0</v>
      </c>
      <c r="C8" s="6">
        <v>0</v>
      </c>
      <c r="D8" s="38">
        <f t="shared" si="0"/>
        <v>0</v>
      </c>
    </row>
    <row r="9" spans="1:4" ht="12.75">
      <c r="A9" s="6" t="s">
        <v>182</v>
      </c>
      <c r="B9" s="38">
        <f>50/6.3</f>
        <v>7.936507936507937</v>
      </c>
      <c r="C9" s="6">
        <v>5</v>
      </c>
      <c r="D9" s="38">
        <f t="shared" si="0"/>
        <v>39.682539682539684</v>
      </c>
    </row>
    <row r="10" spans="1:4" ht="12.75">
      <c r="A10" s="6" t="s">
        <v>204</v>
      </c>
      <c r="B10" s="38">
        <f>1800/6.3</f>
        <v>285.7142857142857</v>
      </c>
      <c r="C10" s="6">
        <v>0</v>
      </c>
      <c r="D10" s="38">
        <f t="shared" si="0"/>
        <v>0</v>
      </c>
    </row>
    <row r="11" spans="1:4" ht="12.75">
      <c r="A11" s="6" t="s">
        <v>30</v>
      </c>
      <c r="B11" s="38">
        <f>3600/6.3</f>
        <v>571.4285714285714</v>
      </c>
      <c r="C11" s="6">
        <v>1</v>
      </c>
      <c r="D11" s="38">
        <f t="shared" si="0"/>
        <v>571.4285714285714</v>
      </c>
    </row>
    <row r="12" spans="1:4" ht="12.75">
      <c r="A12" s="6" t="s">
        <v>201</v>
      </c>
      <c r="B12" s="38">
        <f>500/6.3</f>
        <v>79.36507936507937</v>
      </c>
      <c r="C12" s="6">
        <v>1</v>
      </c>
      <c r="D12" s="38">
        <f t="shared" si="0"/>
        <v>79.36507936507937</v>
      </c>
    </row>
    <row r="13" ht="12.75">
      <c r="D13" s="38">
        <f t="shared" si="0"/>
        <v>0</v>
      </c>
    </row>
    <row r="14" ht="12.75">
      <c r="D14" s="38">
        <f t="shared" si="0"/>
        <v>0</v>
      </c>
    </row>
    <row r="15" ht="12.75">
      <c r="D15" s="38">
        <f t="shared" si="0"/>
        <v>0</v>
      </c>
    </row>
    <row r="16" ht="12.75">
      <c r="D16" s="38">
        <f t="shared" si="0"/>
        <v>0</v>
      </c>
    </row>
    <row r="17" ht="12.75">
      <c r="D17" s="38">
        <f t="shared" si="0"/>
        <v>0</v>
      </c>
    </row>
    <row r="18" ht="12.75">
      <c r="D18" s="38">
        <f t="shared" si="0"/>
        <v>0</v>
      </c>
    </row>
    <row r="19" ht="12.75">
      <c r="D19" s="38">
        <f t="shared" si="0"/>
        <v>0</v>
      </c>
    </row>
    <row r="20" ht="12.75">
      <c r="D20" s="38">
        <f t="shared" si="0"/>
        <v>0</v>
      </c>
    </row>
    <row r="21" ht="12.75">
      <c r="D21" s="38">
        <f t="shared" si="0"/>
        <v>0</v>
      </c>
    </row>
    <row r="22" ht="12.75">
      <c r="D22" s="38">
        <f t="shared" si="0"/>
        <v>0</v>
      </c>
    </row>
    <row r="23" ht="12.75">
      <c r="D23" s="38">
        <f t="shared" si="0"/>
        <v>0</v>
      </c>
    </row>
    <row r="24" ht="12.75">
      <c r="D24" s="38">
        <f t="shared" si="0"/>
        <v>0</v>
      </c>
    </row>
    <row r="25" ht="12.75">
      <c r="D25" s="38">
        <f t="shared" si="0"/>
        <v>0</v>
      </c>
    </row>
    <row r="26" ht="12.75">
      <c r="D26" s="38">
        <f t="shared" si="0"/>
        <v>0</v>
      </c>
    </row>
    <row r="27" ht="12.75">
      <c r="D27" s="38">
        <f t="shared" si="0"/>
        <v>0</v>
      </c>
    </row>
    <row r="28" ht="12.75">
      <c r="D28" s="38">
        <f t="shared" si="0"/>
        <v>0</v>
      </c>
    </row>
    <row r="29" ht="12.75">
      <c r="D29" s="38">
        <f t="shared" si="0"/>
        <v>0</v>
      </c>
    </row>
    <row r="30" ht="12.75">
      <c r="D30" s="38">
        <f t="shared" si="0"/>
        <v>0</v>
      </c>
    </row>
    <row r="31" ht="12.75">
      <c r="D31" s="38">
        <f t="shared" si="0"/>
        <v>0</v>
      </c>
    </row>
    <row r="32" ht="12.75">
      <c r="D32" s="38">
        <f t="shared" si="0"/>
        <v>0</v>
      </c>
    </row>
    <row r="33" ht="12.75">
      <c r="D33" s="38">
        <f t="shared" si="0"/>
        <v>0</v>
      </c>
    </row>
    <row r="34" ht="12.75">
      <c r="D34" s="38">
        <f t="shared" si="0"/>
        <v>0</v>
      </c>
    </row>
    <row r="35" ht="12.75">
      <c r="D35" s="38">
        <f t="shared" si="0"/>
        <v>0</v>
      </c>
    </row>
    <row r="36" ht="12.75">
      <c r="D36" s="38">
        <f t="shared" si="0"/>
        <v>0</v>
      </c>
    </row>
    <row r="37" ht="12.75">
      <c r="D37" s="38">
        <f t="shared" si="0"/>
        <v>0</v>
      </c>
    </row>
    <row r="38" ht="12.75">
      <c r="D38" s="38">
        <f t="shared" si="0"/>
        <v>0</v>
      </c>
    </row>
    <row r="39" ht="12.75">
      <c r="D39" s="38">
        <f t="shared" si="0"/>
        <v>0</v>
      </c>
    </row>
    <row r="40" ht="12.75">
      <c r="D40" s="38">
        <f t="shared" si="0"/>
        <v>0</v>
      </c>
    </row>
    <row r="41" ht="12.75">
      <c r="D41" s="38">
        <f t="shared" si="0"/>
        <v>0</v>
      </c>
    </row>
    <row r="42" ht="12.75">
      <c r="D42" s="38">
        <f t="shared" si="0"/>
        <v>0</v>
      </c>
    </row>
  </sheetData>
  <sheetProtection/>
  <mergeCells count="2">
    <mergeCell ref="A1:G1"/>
    <mergeCell ref="A2:M2"/>
  </mergeCells>
  <printOptions/>
  <pageMargins left="0.75" right="0.75" top="1" bottom="1" header="0.5" footer="0.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O31"/>
  <sheetViews>
    <sheetView zoomScalePageLayoutView="0" workbookViewId="0" topLeftCell="A1">
      <selection activeCell="I25" sqref="I25"/>
    </sheetView>
  </sheetViews>
  <sheetFormatPr defaultColWidth="8.8515625" defaultRowHeight="12" customHeight="1"/>
  <cols>
    <col min="1" max="1" width="14.57421875" style="0" customWidth="1"/>
    <col min="2" max="2" width="16.00390625" style="0" customWidth="1"/>
    <col min="3" max="3" width="8.8515625" style="0" customWidth="1"/>
    <col min="4" max="4" width="14.57421875" style="0" customWidth="1"/>
    <col min="5" max="15" width="8.8515625" style="0" customWidth="1"/>
  </cols>
  <sheetData>
    <row r="1" spans="1:9" ht="27.75">
      <c r="A1" s="106" t="s">
        <v>175</v>
      </c>
      <c r="B1" s="102"/>
      <c r="C1" s="102"/>
      <c r="D1" s="102"/>
      <c r="E1" s="102"/>
      <c r="F1" s="102"/>
      <c r="G1" s="102"/>
      <c r="H1" s="102"/>
      <c r="I1" s="102"/>
    </row>
    <row r="2" spans="1:15" ht="12.75">
      <c r="A2" s="112" t="s">
        <v>7</v>
      </c>
      <c r="B2" s="102"/>
      <c r="C2" s="102"/>
      <c r="D2" s="102"/>
      <c r="E2" s="102"/>
      <c r="F2" s="102"/>
      <c r="G2" s="102"/>
      <c r="H2" s="102"/>
      <c r="I2" s="102"/>
      <c r="J2" s="102"/>
      <c r="K2" s="102"/>
      <c r="L2" s="102"/>
      <c r="M2" s="102"/>
      <c r="N2" s="102"/>
      <c r="O2" s="102"/>
    </row>
    <row r="4" spans="1:2" ht="15.75">
      <c r="A4" s="48" t="s">
        <v>147</v>
      </c>
      <c r="B4" s="97">
        <f>SUM(D7:D556)</f>
        <v>555.5555555555555</v>
      </c>
    </row>
    <row r="6" spans="1:6" ht="12.75">
      <c r="A6" s="68" t="s">
        <v>2</v>
      </c>
      <c r="B6" s="68" t="s">
        <v>171</v>
      </c>
      <c r="C6" s="68" t="s">
        <v>188</v>
      </c>
      <c r="D6" s="68" t="s">
        <v>147</v>
      </c>
      <c r="E6" s="68" t="s">
        <v>45</v>
      </c>
      <c r="F6" s="68" t="s">
        <v>66</v>
      </c>
    </row>
    <row r="7" spans="1:6" ht="12.75">
      <c r="A7" s="61" t="s">
        <v>48</v>
      </c>
      <c r="B7" s="60">
        <v>0</v>
      </c>
      <c r="C7" s="61">
        <v>200</v>
      </c>
      <c r="D7" s="60">
        <f aca="true" t="shared" si="0" ref="D7:D31">C7*B7</f>
        <v>0</v>
      </c>
      <c r="E7" s="30"/>
      <c r="F7" s="30"/>
    </row>
    <row r="8" spans="1:4" ht="12.75">
      <c r="A8" s="6" t="s">
        <v>162</v>
      </c>
      <c r="B8" s="38">
        <v>0</v>
      </c>
      <c r="C8" s="6">
        <v>10</v>
      </c>
      <c r="D8" s="38">
        <f t="shared" si="0"/>
        <v>0</v>
      </c>
    </row>
    <row r="9" spans="1:4" ht="12.75">
      <c r="A9" s="6" t="s">
        <v>195</v>
      </c>
      <c r="B9" s="38">
        <v>0</v>
      </c>
      <c r="C9" s="6">
        <v>1</v>
      </c>
      <c r="D9" s="38">
        <f t="shared" si="0"/>
        <v>0</v>
      </c>
    </row>
    <row r="10" spans="1:4" ht="12.75">
      <c r="A10" s="6" t="s">
        <v>196</v>
      </c>
      <c r="B10" s="38">
        <v>0</v>
      </c>
      <c r="C10" s="6">
        <v>1</v>
      </c>
      <c r="D10" s="38">
        <f t="shared" si="0"/>
        <v>0</v>
      </c>
    </row>
    <row r="11" spans="1:4" ht="12.75">
      <c r="A11" s="6" t="s">
        <v>205</v>
      </c>
      <c r="C11" s="6"/>
      <c r="D11" s="38">
        <f t="shared" si="0"/>
        <v>0</v>
      </c>
    </row>
    <row r="12" spans="1:4" ht="12.75">
      <c r="A12" s="6" t="s">
        <v>206</v>
      </c>
      <c r="B12" s="38">
        <f>3500/6.3</f>
        <v>555.5555555555555</v>
      </c>
      <c r="C12" s="6">
        <v>1</v>
      </c>
      <c r="D12" s="38">
        <f t="shared" si="0"/>
        <v>555.5555555555555</v>
      </c>
    </row>
    <row r="13" ht="12.75">
      <c r="D13" s="38">
        <f t="shared" si="0"/>
        <v>0</v>
      </c>
    </row>
    <row r="14" ht="12.75">
      <c r="D14" s="38">
        <f t="shared" si="0"/>
        <v>0</v>
      </c>
    </row>
    <row r="15" ht="12.75">
      <c r="D15" s="38">
        <f t="shared" si="0"/>
        <v>0</v>
      </c>
    </row>
    <row r="16" ht="12.75">
      <c r="D16" s="38">
        <f t="shared" si="0"/>
        <v>0</v>
      </c>
    </row>
    <row r="17" ht="12.75">
      <c r="D17" s="38">
        <f t="shared" si="0"/>
        <v>0</v>
      </c>
    </row>
    <row r="18" ht="12.75">
      <c r="D18" s="38">
        <f t="shared" si="0"/>
        <v>0</v>
      </c>
    </row>
    <row r="19" ht="12.75">
      <c r="D19" s="38">
        <f t="shared" si="0"/>
        <v>0</v>
      </c>
    </row>
    <row r="20" ht="12.75">
      <c r="D20" s="38">
        <f t="shared" si="0"/>
        <v>0</v>
      </c>
    </row>
    <row r="21" ht="12.75">
      <c r="D21" s="38">
        <f t="shared" si="0"/>
        <v>0</v>
      </c>
    </row>
    <row r="22" ht="12.75">
      <c r="D22" s="38">
        <f t="shared" si="0"/>
        <v>0</v>
      </c>
    </row>
    <row r="23" ht="12.75">
      <c r="D23" s="38">
        <f t="shared" si="0"/>
        <v>0</v>
      </c>
    </row>
    <row r="24" ht="12.75">
      <c r="D24" s="38">
        <f t="shared" si="0"/>
        <v>0</v>
      </c>
    </row>
    <row r="25" ht="12.75">
      <c r="D25" s="38">
        <f t="shared" si="0"/>
        <v>0</v>
      </c>
    </row>
    <row r="26" ht="12.75">
      <c r="D26" s="38">
        <f t="shared" si="0"/>
        <v>0</v>
      </c>
    </row>
    <row r="27" ht="12.75">
      <c r="D27" s="38">
        <f t="shared" si="0"/>
        <v>0</v>
      </c>
    </row>
    <row r="28" ht="12.75">
      <c r="D28" s="38">
        <f t="shared" si="0"/>
        <v>0</v>
      </c>
    </row>
    <row r="29" ht="12.75">
      <c r="D29" s="38">
        <f t="shared" si="0"/>
        <v>0</v>
      </c>
    </row>
    <row r="30" ht="12.75">
      <c r="D30" s="38">
        <f t="shared" si="0"/>
        <v>0</v>
      </c>
    </row>
    <row r="31" ht="12.75">
      <c r="D31" s="38">
        <f t="shared" si="0"/>
        <v>0</v>
      </c>
    </row>
  </sheetData>
  <sheetProtection/>
  <mergeCells count="2">
    <mergeCell ref="A1:I1"/>
    <mergeCell ref="A2:O2"/>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G23"/>
  <sheetViews>
    <sheetView zoomScalePageLayoutView="0" workbookViewId="0" topLeftCell="A1">
      <selection activeCell="B18" sqref="B18"/>
    </sheetView>
  </sheetViews>
  <sheetFormatPr defaultColWidth="8.8515625" defaultRowHeight="12" customHeight="1"/>
  <cols>
    <col min="1" max="1" width="20.57421875" style="0" customWidth="1"/>
    <col min="2" max="4" width="15.57421875" style="0" customWidth="1"/>
    <col min="5" max="5" width="10.00390625" style="0" customWidth="1"/>
    <col min="6" max="6" width="18.8515625" style="0" customWidth="1"/>
    <col min="7" max="7" width="8.8515625" style="0" customWidth="1"/>
  </cols>
  <sheetData>
    <row r="1" spans="1:7" ht="27.75">
      <c r="A1" s="106" t="s">
        <v>138</v>
      </c>
      <c r="B1" s="102"/>
      <c r="C1" s="102"/>
      <c r="D1" s="102"/>
      <c r="E1" s="102"/>
      <c r="F1" s="102"/>
      <c r="G1" s="102"/>
    </row>
    <row r="2" spans="1:7" ht="12.75">
      <c r="A2" s="107" t="s">
        <v>193</v>
      </c>
      <c r="B2" s="102"/>
      <c r="C2" s="102"/>
      <c r="D2" s="102"/>
      <c r="E2" s="102"/>
      <c r="F2" s="102"/>
      <c r="G2" s="102"/>
    </row>
    <row r="3" spans="2:7" ht="20.25">
      <c r="B3" s="8" t="s">
        <v>31</v>
      </c>
      <c r="C3" s="9" t="s">
        <v>32</v>
      </c>
      <c r="D3" s="10" t="s">
        <v>33</v>
      </c>
      <c r="F3" s="5" t="s">
        <v>149</v>
      </c>
      <c r="G3" s="38">
        <v>0</v>
      </c>
    </row>
    <row r="4" spans="1:4" ht="12.75">
      <c r="A4" s="1" t="s">
        <v>150</v>
      </c>
      <c r="B4" s="39">
        <f>B5+B6</f>
        <v>200</v>
      </c>
      <c r="C4" s="40">
        <f>C5+C6</f>
        <v>0</v>
      </c>
      <c r="D4" s="41">
        <f>D5+D6</f>
        <v>0</v>
      </c>
    </row>
    <row r="5" spans="1:4" ht="12.75">
      <c r="A5" s="1" t="s">
        <v>130</v>
      </c>
      <c r="B5" s="39">
        <f>SUM(B10:B14)</f>
        <v>0</v>
      </c>
      <c r="C5" s="40">
        <f>SUM(C10:C14)</f>
        <v>0</v>
      </c>
      <c r="D5" s="41">
        <f>SUM(D10:D14)</f>
        <v>0</v>
      </c>
    </row>
    <row r="6" spans="1:4" ht="12.75">
      <c r="A6" s="1" t="s">
        <v>92</v>
      </c>
      <c r="B6" s="39">
        <f>SUM(B18:B23)</f>
        <v>200</v>
      </c>
      <c r="C6" s="40">
        <f>SUM(C18:C23)</f>
        <v>0</v>
      </c>
      <c r="D6" s="41">
        <f>SUM(D18:D23)</f>
        <v>0</v>
      </c>
    </row>
    <row r="8" ht="12.75">
      <c r="A8" s="42" t="s">
        <v>159</v>
      </c>
    </row>
    <row r="9" ht="12.75">
      <c r="A9" s="43" t="s">
        <v>171</v>
      </c>
    </row>
    <row r="10" spans="1:4" ht="12.75">
      <c r="A10" s="38">
        <v>400</v>
      </c>
      <c r="B10" s="44">
        <v>0</v>
      </c>
      <c r="C10" s="45">
        <v>0</v>
      </c>
      <c r="D10" s="46">
        <v>0</v>
      </c>
    </row>
    <row r="11" spans="1:4" ht="12.75">
      <c r="A11" s="38">
        <v>350</v>
      </c>
      <c r="B11" s="44">
        <v>0</v>
      </c>
      <c r="C11" s="45">
        <v>0</v>
      </c>
      <c r="D11" s="46">
        <v>0</v>
      </c>
    </row>
    <row r="12" spans="1:4" ht="12.75">
      <c r="A12" s="38">
        <v>300</v>
      </c>
      <c r="B12" s="44">
        <v>0</v>
      </c>
      <c r="C12" s="45">
        <v>0</v>
      </c>
      <c r="D12" s="46">
        <v>0</v>
      </c>
    </row>
    <row r="13" spans="1:4" ht="12.75">
      <c r="A13" s="38">
        <v>250</v>
      </c>
      <c r="B13" s="44">
        <v>0</v>
      </c>
      <c r="C13" s="45">
        <v>0</v>
      </c>
      <c r="D13" s="46">
        <v>0</v>
      </c>
    </row>
    <row r="14" spans="1:4" ht="12.75">
      <c r="A14" s="38">
        <v>200</v>
      </c>
      <c r="B14" s="44">
        <v>0</v>
      </c>
      <c r="C14" s="45">
        <v>0</v>
      </c>
      <c r="D14" s="46">
        <v>0</v>
      </c>
    </row>
    <row r="15" spans="1:4" ht="12.75">
      <c r="A15" s="1" t="s">
        <v>78</v>
      </c>
      <c r="B15" s="14">
        <f>(((((B10*$A$10)+(B11*$A$11))+(B12*$A$12))+(B13*$A$13))+(B14*$A$14))-(SUM(B10:B14)*$G$3)</f>
        <v>0</v>
      </c>
      <c r="C15" s="15">
        <f>(((((C10*$A$10)+(C11*$A$11))+(C12*$A$12))+(C13*$A$13))+(C14*$A$14))-(SUM(C10:C14)*$G$3)</f>
        <v>0</v>
      </c>
      <c r="D15" s="16">
        <f>(((((D10*$A$10)+(D11*$A$11))+(D12*$A$12))+(D13*$A$13))+(D14*$A$14))-(SUM(D10:D14)*$G$3)</f>
        <v>0</v>
      </c>
    </row>
    <row r="17" ht="12.75">
      <c r="A17" s="47" t="s">
        <v>194</v>
      </c>
    </row>
    <row r="18" spans="1:4" ht="12.75">
      <c r="A18" s="5" t="s">
        <v>116</v>
      </c>
      <c r="B18" s="44">
        <f>Training!B8</f>
        <v>0</v>
      </c>
      <c r="C18" s="45">
        <f>Training!B8</f>
        <v>0</v>
      </c>
      <c r="D18" s="46">
        <f>Training!B8</f>
        <v>0</v>
      </c>
    </row>
    <row r="19" spans="1:4" ht="12.75">
      <c r="A19" s="5" t="s">
        <v>72</v>
      </c>
      <c r="B19" s="44">
        <f>Sponsors!B6</f>
        <v>40</v>
      </c>
      <c r="C19" s="45">
        <f>Sponsors!C6</f>
        <v>0</v>
      </c>
      <c r="D19" s="46">
        <f>Sponsors!D6</f>
        <v>0</v>
      </c>
    </row>
    <row r="20" spans="1:4" ht="12.75">
      <c r="A20" s="5" t="s">
        <v>178</v>
      </c>
      <c r="B20" s="44">
        <f>Sponsors!B5</f>
        <v>30</v>
      </c>
      <c r="C20" s="45">
        <f>Sponsors!C5</f>
        <v>0</v>
      </c>
      <c r="D20" s="46">
        <f>Sponsors!D5</f>
        <v>0</v>
      </c>
    </row>
    <row r="21" spans="1:4" ht="12.75">
      <c r="A21" s="5" t="s">
        <v>23</v>
      </c>
      <c r="B21" s="44">
        <v>110</v>
      </c>
      <c r="C21" s="45">
        <v>0</v>
      </c>
      <c r="D21" s="46">
        <v>0</v>
      </c>
    </row>
    <row r="22" spans="1:4" ht="12.75">
      <c r="A22" s="5" t="s">
        <v>120</v>
      </c>
      <c r="B22" s="44">
        <v>10</v>
      </c>
      <c r="C22" s="45">
        <v>0</v>
      </c>
      <c r="D22" s="46">
        <v>0</v>
      </c>
    </row>
    <row r="23" spans="1:4" ht="12.75">
      <c r="A23" s="5" t="s">
        <v>103</v>
      </c>
      <c r="B23" s="44">
        <v>10</v>
      </c>
      <c r="C23" s="45">
        <v>0</v>
      </c>
      <c r="D23" s="46">
        <v>0</v>
      </c>
    </row>
  </sheetData>
  <sheetProtection/>
  <mergeCells count="2">
    <mergeCell ref="A1:G1"/>
    <mergeCell ref="A2:G2"/>
  </mergeCells>
  <printOptions/>
  <pageMargins left="0.75" right="0.75" top="1" bottom="1" header="0.5" footer="0.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G50"/>
  <sheetViews>
    <sheetView zoomScalePageLayoutView="0" workbookViewId="0" topLeftCell="A16">
      <selection activeCell="B15" sqref="B15"/>
    </sheetView>
  </sheetViews>
  <sheetFormatPr defaultColWidth="8.8515625" defaultRowHeight="12" customHeight="1"/>
  <cols>
    <col min="1" max="1" width="8.8515625" style="0" customWidth="1"/>
    <col min="2" max="2" width="16.57421875" style="0" customWidth="1"/>
    <col min="3" max="5" width="19.8515625" style="0" customWidth="1"/>
    <col min="6" max="6" width="11.00390625" style="0" customWidth="1"/>
    <col min="7" max="7" width="12.28125" style="0" customWidth="1"/>
  </cols>
  <sheetData>
    <row r="1" spans="1:7" ht="27.75">
      <c r="A1" s="106" t="s">
        <v>76</v>
      </c>
      <c r="B1" s="102"/>
      <c r="C1" s="102"/>
      <c r="D1" s="102"/>
      <c r="E1" s="102"/>
      <c r="F1" s="102"/>
      <c r="G1" s="102"/>
    </row>
    <row r="2" spans="1:7" ht="12.75">
      <c r="A2" s="107" t="s">
        <v>203</v>
      </c>
      <c r="B2" s="102"/>
      <c r="C2" s="102"/>
      <c r="D2" s="102"/>
      <c r="E2" s="102"/>
      <c r="F2" s="102"/>
      <c r="G2" s="102"/>
    </row>
    <row r="3" spans="2:4" ht="20.25">
      <c r="B3" s="8" t="s">
        <v>31</v>
      </c>
      <c r="C3" s="9" t="s">
        <v>32</v>
      </c>
      <c r="D3" s="10" t="s">
        <v>33</v>
      </c>
    </row>
    <row r="4" spans="1:4" ht="15.75">
      <c r="A4" s="48" t="s">
        <v>147</v>
      </c>
      <c r="B4" s="49">
        <f>SUM(C21:C68)</f>
        <v>30952.38095238095</v>
      </c>
      <c r="C4" s="50">
        <f>SUM(D21:D68)</f>
        <v>0</v>
      </c>
      <c r="D4" s="51">
        <f>SUM(E21:E68)</f>
        <v>0</v>
      </c>
    </row>
    <row r="5" spans="1:4" ht="12.75">
      <c r="A5" s="1" t="s">
        <v>59</v>
      </c>
      <c r="B5" s="52">
        <v>30</v>
      </c>
      <c r="C5" s="53">
        <v>0</v>
      </c>
      <c r="D5" s="54">
        <v>0</v>
      </c>
    </row>
    <row r="6" spans="1:4" ht="12.75">
      <c r="A6" s="1" t="s">
        <v>39</v>
      </c>
      <c r="B6" s="52">
        <v>40</v>
      </c>
      <c r="C6" s="53">
        <v>0</v>
      </c>
      <c r="D6" s="54">
        <v>0</v>
      </c>
    </row>
    <row r="7" spans="1:6" ht="12.75">
      <c r="A7" s="25"/>
      <c r="B7" s="25"/>
      <c r="C7" s="25"/>
      <c r="D7" s="25"/>
      <c r="E7" s="25"/>
      <c r="F7" s="25"/>
    </row>
    <row r="8" spans="1:7" ht="12.75">
      <c r="A8" s="55"/>
      <c r="B8" s="56" t="s">
        <v>119</v>
      </c>
      <c r="C8" s="56" t="s">
        <v>123</v>
      </c>
      <c r="D8" s="56" t="s">
        <v>25</v>
      </c>
      <c r="E8" s="56" t="s">
        <v>148</v>
      </c>
      <c r="F8" s="57" t="s">
        <v>39</v>
      </c>
      <c r="G8" s="58"/>
    </row>
    <row r="9" spans="1:7" ht="12.75">
      <c r="A9" s="59" t="s">
        <v>184</v>
      </c>
      <c r="B9" s="60">
        <f>72000/6.3</f>
        <v>11428.57142857143</v>
      </c>
      <c r="C9" s="60">
        <f aca="true" t="shared" si="0" ref="C9:C14">B9*0.75</f>
        <v>8571.428571428572</v>
      </c>
      <c r="D9" s="61">
        <v>1</v>
      </c>
      <c r="E9" s="61">
        <v>2</v>
      </c>
      <c r="F9" s="62">
        <v>5</v>
      </c>
      <c r="G9" s="58"/>
    </row>
    <row r="10" spans="1:7" ht="12.75">
      <c r="A10" s="59" t="s">
        <v>134</v>
      </c>
      <c r="B10" s="38">
        <f>50000/6.3</f>
        <v>7936.507936507936</v>
      </c>
      <c r="C10" s="38">
        <f t="shared" si="0"/>
        <v>5952.380952380952</v>
      </c>
      <c r="D10" s="6">
        <v>3</v>
      </c>
      <c r="E10" s="6">
        <v>2</v>
      </c>
      <c r="F10" s="63">
        <v>5</v>
      </c>
      <c r="G10" s="58"/>
    </row>
    <row r="11" spans="1:7" ht="12.75">
      <c r="A11" s="59" t="s">
        <v>6</v>
      </c>
      <c r="B11" s="38">
        <f>35000/6.3</f>
        <v>5555.555555555556</v>
      </c>
      <c r="C11" s="38">
        <f t="shared" si="0"/>
        <v>4166.666666666667</v>
      </c>
      <c r="D11" s="6">
        <v>5</v>
      </c>
      <c r="E11" s="6">
        <v>2</v>
      </c>
      <c r="F11" s="63">
        <v>2</v>
      </c>
      <c r="G11" s="58"/>
    </row>
    <row r="12" spans="1:7" ht="12.75">
      <c r="A12" s="59" t="s">
        <v>19</v>
      </c>
      <c r="B12" s="38">
        <f>22000/6.3</f>
        <v>3492.063492063492</v>
      </c>
      <c r="C12" s="38">
        <f t="shared" si="0"/>
        <v>2619.0476190476193</v>
      </c>
      <c r="D12" s="6">
        <v>10</v>
      </c>
      <c r="E12" s="6">
        <v>2</v>
      </c>
      <c r="F12" s="63">
        <v>2</v>
      </c>
      <c r="G12" s="58"/>
    </row>
    <row r="13" spans="1:7" ht="12.75">
      <c r="A13" s="59" t="s">
        <v>178</v>
      </c>
      <c r="B13" s="38">
        <v>0</v>
      </c>
      <c r="C13" s="38">
        <f t="shared" si="0"/>
        <v>0</v>
      </c>
      <c r="D13" s="6">
        <v>5</v>
      </c>
      <c r="E13" s="6">
        <v>2</v>
      </c>
      <c r="F13" s="63">
        <v>0</v>
      </c>
      <c r="G13" s="58"/>
    </row>
    <row r="14" spans="1:7" ht="12.75">
      <c r="A14" s="59" t="s">
        <v>179</v>
      </c>
      <c r="B14" s="38">
        <v>0</v>
      </c>
      <c r="C14" s="38">
        <f t="shared" si="0"/>
        <v>0</v>
      </c>
      <c r="D14" s="6">
        <v>5</v>
      </c>
      <c r="E14" s="6">
        <v>0</v>
      </c>
      <c r="F14" s="63">
        <v>2</v>
      </c>
      <c r="G14" s="58"/>
    </row>
    <row r="15" spans="1:7" ht="12.75">
      <c r="A15" s="59" t="s">
        <v>110</v>
      </c>
      <c r="B15" s="38">
        <f>15000/6.3</f>
        <v>2380.952380952381</v>
      </c>
      <c r="C15" s="38" t="s">
        <v>12</v>
      </c>
      <c r="D15" s="6">
        <v>2</v>
      </c>
      <c r="E15" s="6">
        <v>5</v>
      </c>
      <c r="F15" s="63">
        <v>0</v>
      </c>
      <c r="G15" s="58"/>
    </row>
    <row r="16" spans="1:7" ht="12.75">
      <c r="A16" s="59" t="s">
        <v>137</v>
      </c>
      <c r="B16" s="38">
        <f>20000/6.3</f>
        <v>3174.6031746031745</v>
      </c>
      <c r="C16" s="38" t="s">
        <v>12</v>
      </c>
      <c r="D16" s="6">
        <v>1</v>
      </c>
      <c r="E16" s="6">
        <v>0</v>
      </c>
      <c r="F16" s="63">
        <v>0</v>
      </c>
      <c r="G16" s="58"/>
    </row>
    <row r="17" spans="1:7" ht="12.75">
      <c r="A17" s="64" t="s">
        <v>43</v>
      </c>
      <c r="B17" s="65">
        <f>15000/6.3</f>
        <v>2380.952380952381</v>
      </c>
      <c r="C17" s="65" t="s">
        <v>12</v>
      </c>
      <c r="D17" s="66">
        <v>1</v>
      </c>
      <c r="E17" s="66">
        <v>0</v>
      </c>
      <c r="F17" s="67">
        <v>0</v>
      </c>
      <c r="G17" s="58"/>
    </row>
    <row r="18" spans="1:6" ht="12.75">
      <c r="A18" s="30"/>
      <c r="B18" s="30"/>
      <c r="C18" s="30"/>
      <c r="D18" s="30"/>
      <c r="E18" s="30"/>
      <c r="F18" s="30"/>
    </row>
    <row r="19" spans="3:5" ht="20.25">
      <c r="C19" s="8" t="s">
        <v>31</v>
      </c>
      <c r="D19" s="9" t="s">
        <v>32</v>
      </c>
      <c r="E19" s="10" t="s">
        <v>33</v>
      </c>
    </row>
    <row r="20" spans="1:5" ht="12.75">
      <c r="A20" s="68" t="s">
        <v>191</v>
      </c>
      <c r="B20" s="68" t="s">
        <v>107</v>
      </c>
      <c r="C20" s="68" t="s">
        <v>119</v>
      </c>
      <c r="D20" s="68" t="s">
        <v>119</v>
      </c>
      <c r="E20" s="68" t="s">
        <v>119</v>
      </c>
    </row>
    <row r="21" spans="1:5" ht="12.75">
      <c r="A21" s="61" t="s">
        <v>184</v>
      </c>
      <c r="B21" s="30"/>
      <c r="C21" s="69">
        <v>0</v>
      </c>
      <c r="D21" s="70">
        <v>0</v>
      </c>
      <c r="E21" s="71">
        <v>0</v>
      </c>
    </row>
    <row r="22" spans="1:5" ht="12.75">
      <c r="A22" s="6" t="s">
        <v>134</v>
      </c>
      <c r="C22" s="11">
        <v>0</v>
      </c>
      <c r="D22" s="12">
        <v>0</v>
      </c>
      <c r="E22" s="13">
        <v>0</v>
      </c>
    </row>
    <row r="23" spans="1:5" ht="12.75">
      <c r="A23" s="6" t="s">
        <v>134</v>
      </c>
      <c r="C23" s="11">
        <v>0</v>
      </c>
      <c r="D23" s="12">
        <v>0</v>
      </c>
      <c r="E23" s="13">
        <v>0</v>
      </c>
    </row>
    <row r="24" spans="1:5" ht="12.75">
      <c r="A24" s="6" t="s">
        <v>134</v>
      </c>
      <c r="C24" s="11">
        <v>0</v>
      </c>
      <c r="D24" s="12">
        <v>0</v>
      </c>
      <c r="E24" s="13">
        <v>0</v>
      </c>
    </row>
    <row r="25" spans="1:5" ht="12.75">
      <c r="A25" s="6" t="s">
        <v>6</v>
      </c>
      <c r="C25" s="11">
        <f>B11</f>
        <v>5555.555555555556</v>
      </c>
      <c r="D25" s="12">
        <v>0</v>
      </c>
      <c r="E25" s="13">
        <v>0</v>
      </c>
    </row>
    <row r="26" spans="1:5" ht="12.75">
      <c r="A26" s="6" t="s">
        <v>6</v>
      </c>
      <c r="C26" s="11">
        <v>0</v>
      </c>
      <c r="D26" s="12">
        <v>0</v>
      </c>
      <c r="E26" s="13">
        <v>0</v>
      </c>
    </row>
    <row r="27" spans="1:5" ht="12.75">
      <c r="A27" s="6" t="s">
        <v>6</v>
      </c>
      <c r="C27" s="11">
        <v>0</v>
      </c>
      <c r="D27" s="12">
        <v>0</v>
      </c>
      <c r="E27" s="13">
        <v>0</v>
      </c>
    </row>
    <row r="28" spans="1:5" ht="12.75">
      <c r="A28" s="6" t="s">
        <v>6</v>
      </c>
      <c r="C28" s="11">
        <v>0</v>
      </c>
      <c r="D28" s="12">
        <v>0</v>
      </c>
      <c r="E28" s="13">
        <v>0</v>
      </c>
    </row>
    <row r="29" spans="1:5" ht="12.75">
      <c r="A29" s="6" t="s">
        <v>6</v>
      </c>
      <c r="C29" s="11">
        <v>0</v>
      </c>
      <c r="D29" s="12">
        <v>0</v>
      </c>
      <c r="E29" s="13">
        <v>0</v>
      </c>
    </row>
    <row r="30" spans="1:5" ht="12.75">
      <c r="A30" s="6" t="s">
        <v>19</v>
      </c>
      <c r="C30" s="11">
        <f>B12</f>
        <v>3492.063492063492</v>
      </c>
      <c r="D30" s="12">
        <v>0</v>
      </c>
      <c r="E30" s="13">
        <v>0</v>
      </c>
    </row>
    <row r="31" spans="1:5" ht="12.75">
      <c r="A31" s="6" t="s">
        <v>19</v>
      </c>
      <c r="C31" s="11">
        <f>B12</f>
        <v>3492.063492063492</v>
      </c>
      <c r="D31" s="12">
        <v>0</v>
      </c>
      <c r="E31" s="13">
        <v>0</v>
      </c>
    </row>
    <row r="32" spans="1:5" ht="12.75">
      <c r="A32" s="6" t="s">
        <v>19</v>
      </c>
      <c r="C32" s="11">
        <f>B12</f>
        <v>3492.063492063492</v>
      </c>
      <c r="D32" s="12">
        <v>0</v>
      </c>
      <c r="E32" s="13">
        <v>0</v>
      </c>
    </row>
    <row r="33" spans="1:5" ht="12.75">
      <c r="A33" s="6" t="s">
        <v>19</v>
      </c>
      <c r="C33" s="11">
        <f>B12</f>
        <v>3492.063492063492</v>
      </c>
      <c r="D33" s="12">
        <v>0</v>
      </c>
      <c r="E33" s="13">
        <v>0</v>
      </c>
    </row>
    <row r="34" spans="1:5" ht="12.75">
      <c r="A34" s="6" t="s">
        <v>19</v>
      </c>
      <c r="C34" s="11">
        <f>B12</f>
        <v>3492.063492063492</v>
      </c>
      <c r="D34" s="12">
        <v>0</v>
      </c>
      <c r="E34" s="13">
        <v>0</v>
      </c>
    </row>
    <row r="35" spans="1:5" ht="12.75">
      <c r="A35" s="6" t="s">
        <v>19</v>
      </c>
      <c r="C35" s="11">
        <v>0</v>
      </c>
      <c r="D35" s="12">
        <v>0</v>
      </c>
      <c r="E35" s="13">
        <v>0</v>
      </c>
    </row>
    <row r="36" spans="1:5" ht="12.75">
      <c r="A36" s="6" t="s">
        <v>19</v>
      </c>
      <c r="C36" s="11">
        <v>0</v>
      </c>
      <c r="D36" s="12">
        <v>0</v>
      </c>
      <c r="E36" s="13">
        <v>0</v>
      </c>
    </row>
    <row r="37" spans="1:5" ht="12.75">
      <c r="A37" s="6" t="s">
        <v>19</v>
      </c>
      <c r="C37" s="11">
        <v>0</v>
      </c>
      <c r="D37" s="12">
        <v>0</v>
      </c>
      <c r="E37" s="13">
        <v>0</v>
      </c>
    </row>
    <row r="38" spans="1:5" ht="12.75">
      <c r="A38" s="6" t="s">
        <v>19</v>
      </c>
      <c r="C38" s="11">
        <v>0</v>
      </c>
      <c r="D38" s="12">
        <v>0</v>
      </c>
      <c r="E38" s="13">
        <v>0</v>
      </c>
    </row>
    <row r="39" spans="1:5" ht="12.75">
      <c r="A39" s="6" t="s">
        <v>19</v>
      </c>
      <c r="C39" s="11">
        <v>0</v>
      </c>
      <c r="D39" s="12">
        <v>0</v>
      </c>
      <c r="E39" s="13">
        <v>0</v>
      </c>
    </row>
    <row r="40" spans="1:5" ht="12.75">
      <c r="A40" s="6" t="s">
        <v>110</v>
      </c>
      <c r="C40" s="11">
        <v>0</v>
      </c>
      <c r="D40" s="12">
        <v>0</v>
      </c>
      <c r="E40" s="13">
        <v>0</v>
      </c>
    </row>
    <row r="41" spans="1:5" ht="12.75">
      <c r="A41" s="6" t="s">
        <v>110</v>
      </c>
      <c r="C41" s="11">
        <v>0</v>
      </c>
      <c r="D41" s="12">
        <v>0</v>
      </c>
      <c r="E41" s="13">
        <v>0</v>
      </c>
    </row>
    <row r="42" spans="1:5" ht="12.75">
      <c r="A42" s="6" t="s">
        <v>110</v>
      </c>
      <c r="C42" s="11">
        <v>0</v>
      </c>
      <c r="D42" s="12">
        <v>0</v>
      </c>
      <c r="E42" s="13">
        <v>0</v>
      </c>
    </row>
    <row r="43" spans="1:5" ht="12.75">
      <c r="A43" s="6" t="s">
        <v>110</v>
      </c>
      <c r="C43" s="11">
        <v>0</v>
      </c>
      <c r="D43" s="12">
        <v>0</v>
      </c>
      <c r="E43" s="13">
        <v>0</v>
      </c>
    </row>
    <row r="44" spans="1:5" ht="12.75">
      <c r="A44" s="6" t="s">
        <v>110</v>
      </c>
      <c r="C44" s="11">
        <f>B15</f>
        <v>2380.952380952381</v>
      </c>
      <c r="D44" s="12">
        <v>0</v>
      </c>
      <c r="E44" s="13">
        <v>0</v>
      </c>
    </row>
    <row r="45" spans="1:5" ht="12.75">
      <c r="A45" s="6" t="s">
        <v>137</v>
      </c>
      <c r="C45" s="11">
        <f>B16</f>
        <v>3174.6031746031745</v>
      </c>
      <c r="D45" s="12">
        <v>0</v>
      </c>
      <c r="E45" s="13">
        <v>0</v>
      </c>
    </row>
    <row r="46" spans="1:5" ht="12.75">
      <c r="A46" s="6" t="s">
        <v>137</v>
      </c>
      <c r="C46" s="11">
        <v>0</v>
      </c>
      <c r="D46" s="12">
        <v>0</v>
      </c>
      <c r="E46" s="13">
        <v>0</v>
      </c>
    </row>
    <row r="47" spans="1:5" ht="12.75">
      <c r="A47" s="6" t="s">
        <v>43</v>
      </c>
      <c r="C47" s="11">
        <f>B17</f>
        <v>2380.952380952381</v>
      </c>
      <c r="D47" s="12">
        <v>0</v>
      </c>
      <c r="E47" s="13">
        <v>0</v>
      </c>
    </row>
    <row r="48" spans="1:5" ht="12.75">
      <c r="A48" s="6" t="s">
        <v>43</v>
      </c>
      <c r="C48" s="11">
        <v>0</v>
      </c>
      <c r="D48" s="12">
        <v>0</v>
      </c>
      <c r="E48" s="13">
        <v>0</v>
      </c>
    </row>
    <row r="49" spans="1:5" ht="12.75">
      <c r="A49" s="6" t="s">
        <v>43</v>
      </c>
      <c r="C49" s="11">
        <v>0</v>
      </c>
      <c r="D49" s="12">
        <v>0</v>
      </c>
      <c r="E49" s="13">
        <v>0</v>
      </c>
    </row>
    <row r="50" spans="1:5" ht="12.75">
      <c r="A50" s="6" t="s">
        <v>43</v>
      </c>
      <c r="C50" s="11">
        <v>0</v>
      </c>
      <c r="D50" s="12">
        <v>0</v>
      </c>
      <c r="E50" s="13">
        <v>0</v>
      </c>
    </row>
  </sheetData>
  <sheetProtection/>
  <mergeCells count="2">
    <mergeCell ref="A1:G1"/>
    <mergeCell ref="A2:G2"/>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20"/>
  <sheetViews>
    <sheetView zoomScalePageLayoutView="0" workbookViewId="0" topLeftCell="A1">
      <selection activeCell="I23" sqref="I23"/>
    </sheetView>
  </sheetViews>
  <sheetFormatPr defaultColWidth="8.8515625" defaultRowHeight="12" customHeight="1"/>
  <cols>
    <col min="1" max="1" width="18.57421875" style="0" customWidth="1"/>
    <col min="2" max="2" width="17.140625" style="0" customWidth="1"/>
    <col min="3" max="3" width="13.00390625" style="0" customWidth="1"/>
    <col min="4" max="4" width="10.8515625" style="0" customWidth="1"/>
    <col min="5" max="5" width="12.28125" style="0" customWidth="1"/>
    <col min="6" max="8" width="11.57421875" style="0" customWidth="1"/>
    <col min="9" max="9" width="8.8515625" style="0" customWidth="1"/>
    <col min="10" max="10" width="14.7109375" style="0" customWidth="1"/>
  </cols>
  <sheetData>
    <row r="1" spans="1:10" ht="27.75">
      <c r="A1" s="106" t="s">
        <v>87</v>
      </c>
      <c r="B1" s="102"/>
      <c r="C1" s="102"/>
      <c r="D1" s="102"/>
      <c r="E1" s="102"/>
      <c r="F1" s="102"/>
      <c r="G1" s="102"/>
      <c r="H1" s="102"/>
      <c r="I1" s="102"/>
      <c r="J1" s="102"/>
    </row>
    <row r="2" spans="1:10" ht="12.75">
      <c r="A2" s="107" t="s">
        <v>213</v>
      </c>
      <c r="B2" s="102"/>
      <c r="C2" s="102"/>
      <c r="D2" s="102"/>
      <c r="E2" s="102"/>
      <c r="F2" s="102"/>
      <c r="G2" s="102"/>
      <c r="H2" s="102"/>
      <c r="I2" s="102"/>
      <c r="J2" s="102"/>
    </row>
    <row r="3" spans="1:2" ht="12.75">
      <c r="A3" s="1" t="s">
        <v>165</v>
      </c>
      <c r="B3" s="6">
        <v>2</v>
      </c>
    </row>
    <row r="5" spans="2:4" ht="15.75">
      <c r="B5" s="72" t="s">
        <v>31</v>
      </c>
      <c r="C5" s="73" t="s">
        <v>32</v>
      </c>
      <c r="D5" s="74" t="s">
        <v>33</v>
      </c>
    </row>
    <row r="6" spans="1:4" ht="15.75">
      <c r="A6" s="48" t="s">
        <v>147</v>
      </c>
      <c r="B6" s="75">
        <f>F20</f>
        <v>10285.714285714284</v>
      </c>
      <c r="C6" s="76">
        <f>G20</f>
        <v>0</v>
      </c>
      <c r="D6" s="77">
        <f>H20</f>
        <v>0</v>
      </c>
    </row>
    <row r="7" spans="1:4" ht="12.75">
      <c r="A7" s="1" t="s">
        <v>112</v>
      </c>
      <c r="B7" s="44">
        <f>F19</f>
        <v>40</v>
      </c>
      <c r="C7" s="45">
        <f>G19</f>
        <v>0</v>
      </c>
      <c r="D7" s="46">
        <f>H19</f>
        <v>0</v>
      </c>
    </row>
    <row r="8" spans="1:4" ht="12.75">
      <c r="A8" s="1" t="s">
        <v>116</v>
      </c>
      <c r="B8" s="44">
        <f>SUM(I13:I85)</f>
        <v>0</v>
      </c>
      <c r="C8" s="45">
        <f>B8</f>
        <v>0</v>
      </c>
      <c r="D8" s="46">
        <f>B8</f>
        <v>0</v>
      </c>
    </row>
    <row r="9" spans="1:4" ht="12.75">
      <c r="A9" s="1" t="s">
        <v>120</v>
      </c>
      <c r="B9" s="44">
        <f>SUM(J13:J18)</f>
        <v>0</v>
      </c>
      <c r="C9" s="45">
        <f>B9</f>
        <v>0</v>
      </c>
      <c r="D9" s="46">
        <f>B9</f>
        <v>0</v>
      </c>
    </row>
    <row r="10" spans="1:4" ht="12.75">
      <c r="A10" s="1" t="s">
        <v>69</v>
      </c>
      <c r="B10" s="44">
        <f>SUM(B7:B9)</f>
        <v>40</v>
      </c>
      <c r="C10" s="45">
        <f>SUM(C7:C9)</f>
        <v>0</v>
      </c>
      <c r="D10" s="46">
        <f>SUM(D7:D9)</f>
        <v>0</v>
      </c>
    </row>
    <row r="12" spans="1:10" ht="15.75">
      <c r="A12" s="68" t="s">
        <v>87</v>
      </c>
      <c r="B12" s="68" t="s">
        <v>83</v>
      </c>
      <c r="C12" s="68" t="s">
        <v>81</v>
      </c>
      <c r="D12" s="68" t="s">
        <v>171</v>
      </c>
      <c r="E12" s="68" t="s">
        <v>176</v>
      </c>
      <c r="F12" s="72" t="s">
        <v>31</v>
      </c>
      <c r="G12" s="73" t="s">
        <v>32</v>
      </c>
      <c r="H12" s="74" t="s">
        <v>33</v>
      </c>
      <c r="I12" s="68" t="s">
        <v>217</v>
      </c>
      <c r="J12" s="68" t="s">
        <v>120</v>
      </c>
    </row>
    <row r="13" spans="1:10" ht="12.75">
      <c r="A13" s="30"/>
      <c r="B13" s="30"/>
      <c r="C13" s="61" t="s">
        <v>164</v>
      </c>
      <c r="D13" s="60">
        <v>0</v>
      </c>
      <c r="E13" s="61">
        <v>30</v>
      </c>
      <c r="F13" s="78">
        <v>0</v>
      </c>
      <c r="G13" s="79">
        <v>0</v>
      </c>
      <c r="H13" s="80">
        <v>0</v>
      </c>
      <c r="I13" s="61">
        <v>0</v>
      </c>
      <c r="J13" s="61">
        <v>0</v>
      </c>
    </row>
    <row r="14" spans="3:10" ht="12.75">
      <c r="C14" s="6" t="s">
        <v>164</v>
      </c>
      <c r="D14" s="38">
        <v>0</v>
      </c>
      <c r="E14" s="6">
        <v>25</v>
      </c>
      <c r="F14" s="44">
        <v>0</v>
      </c>
      <c r="G14" s="45">
        <v>0</v>
      </c>
      <c r="H14" s="46">
        <v>0</v>
      </c>
      <c r="I14" s="6">
        <v>0</v>
      </c>
      <c r="J14" s="6">
        <v>0</v>
      </c>
    </row>
    <row r="15" spans="3:10" ht="12.75">
      <c r="C15" s="6" t="s">
        <v>74</v>
      </c>
      <c r="D15" s="38">
        <f>3000/6.3</f>
        <v>476.1904761904762</v>
      </c>
      <c r="E15" s="6">
        <v>25</v>
      </c>
      <c r="F15" s="44">
        <v>0</v>
      </c>
      <c r="G15" s="45">
        <v>0</v>
      </c>
      <c r="H15" s="46">
        <v>0</v>
      </c>
      <c r="I15" s="6">
        <v>0</v>
      </c>
      <c r="J15" s="6">
        <v>0</v>
      </c>
    </row>
    <row r="16" spans="3:10" ht="12.75">
      <c r="C16" s="6" t="s">
        <v>216</v>
      </c>
      <c r="D16" s="38">
        <f>2700/6.3</f>
        <v>428.57142857142856</v>
      </c>
      <c r="E16" s="6">
        <v>25</v>
      </c>
      <c r="F16" s="44">
        <v>40</v>
      </c>
      <c r="G16" s="45">
        <v>0</v>
      </c>
      <c r="H16" s="46">
        <v>0</v>
      </c>
      <c r="I16" s="6">
        <v>0</v>
      </c>
      <c r="J16" s="6">
        <v>0</v>
      </c>
    </row>
    <row r="17" spans="3:10" ht="12.75">
      <c r="C17" s="6" t="s">
        <v>164</v>
      </c>
      <c r="D17" s="38">
        <v>0</v>
      </c>
      <c r="E17" s="6">
        <v>30</v>
      </c>
      <c r="F17" s="44">
        <v>0</v>
      </c>
      <c r="G17" s="45">
        <v>0</v>
      </c>
      <c r="H17" s="46">
        <v>0</v>
      </c>
      <c r="I17" s="6">
        <v>0</v>
      </c>
      <c r="J17" s="6">
        <v>0</v>
      </c>
    </row>
    <row r="18" spans="3:10" ht="12.75">
      <c r="C18" s="6" t="s">
        <v>164</v>
      </c>
      <c r="D18" s="38">
        <v>0</v>
      </c>
      <c r="E18" s="6">
        <v>25</v>
      </c>
      <c r="F18" s="44">
        <v>0</v>
      </c>
      <c r="G18" s="45">
        <v>0</v>
      </c>
      <c r="H18" s="46">
        <v>0</v>
      </c>
      <c r="I18" s="6">
        <v>0</v>
      </c>
      <c r="J18" s="6">
        <v>0</v>
      </c>
    </row>
    <row r="19" spans="5:8" ht="12.75">
      <c r="E19" s="4" t="s">
        <v>155</v>
      </c>
      <c r="F19" s="39">
        <f>SUM(F13:F18)</f>
        <v>40</v>
      </c>
      <c r="G19" s="40">
        <v>0</v>
      </c>
      <c r="H19" s="41">
        <v>0</v>
      </c>
    </row>
    <row r="20" spans="5:8" ht="12.75">
      <c r="E20" s="4" t="s">
        <v>64</v>
      </c>
      <c r="F20" s="14">
        <f>((((((F13*$D$13)+(F14*$D$14))+(F15*$D$15))+(F16*$D$16))+(F17*$D$17))+(F18*$D$18))*0.6</f>
        <v>10285.714285714284</v>
      </c>
      <c r="G20" s="15">
        <f>((((((G13*$D$13)+(G14*$D$14))+(G15*$D$15))+(G16*$D$16))+(G17*$D$17))+(G18*$D$18))*0.6</f>
        <v>0</v>
      </c>
      <c r="H20" s="16">
        <f>((((((H13*$D$13)+(H14*$D$14))+(H15*$D$15))+(H16*$D$16))+(H17*$D$17))+(H18*$D$18))*0.6</f>
        <v>0</v>
      </c>
    </row>
  </sheetData>
  <sheetProtection/>
  <mergeCells count="2">
    <mergeCell ref="A1:J1"/>
    <mergeCell ref="A2:J2"/>
  </mergeCells>
  <printOptions/>
  <pageMargins left="0.75" right="0.75" top="1" bottom="1" header="0.5" footer="0.5"/>
  <pageSetup horizontalDpi="300" verticalDpi="300" orientation="portrait" paperSize="9"/>
  <legacyDrawing r:id="rId2"/>
</worksheet>
</file>

<file path=xl/worksheets/sheet5.xml><?xml version="1.0" encoding="utf-8"?>
<worksheet xmlns="http://schemas.openxmlformats.org/spreadsheetml/2006/main" xmlns:r="http://schemas.openxmlformats.org/officeDocument/2006/relationships">
  <dimension ref="A1:J24"/>
  <sheetViews>
    <sheetView zoomScalePageLayoutView="0" workbookViewId="0" topLeftCell="A1">
      <selection activeCell="D28" sqref="D28"/>
    </sheetView>
  </sheetViews>
  <sheetFormatPr defaultColWidth="8.8515625" defaultRowHeight="12" customHeight="1"/>
  <cols>
    <col min="1" max="1" width="23.8515625" style="0" customWidth="1"/>
    <col min="2" max="2" width="17.140625" style="0" customWidth="1"/>
    <col min="3" max="4" width="13.00390625" style="0" customWidth="1"/>
    <col min="5" max="5" width="12.28125" style="0" customWidth="1"/>
    <col min="6" max="8" width="11.57421875" style="0" customWidth="1"/>
    <col min="9" max="9" width="8.8515625" style="0" customWidth="1"/>
    <col min="10" max="10" width="14.7109375" style="0" customWidth="1"/>
  </cols>
  <sheetData>
    <row r="1" spans="1:10" ht="27.75">
      <c r="A1" s="106" t="s">
        <v>75</v>
      </c>
      <c r="B1" s="102"/>
      <c r="C1" s="102"/>
      <c r="D1" s="102"/>
      <c r="E1" s="102"/>
      <c r="F1" s="102"/>
      <c r="G1" s="102"/>
      <c r="H1" s="102"/>
      <c r="I1" s="102"/>
      <c r="J1" s="102"/>
    </row>
    <row r="2" spans="1:10" ht="12.75">
      <c r="A2" s="107" t="s">
        <v>55</v>
      </c>
      <c r="B2" s="102"/>
      <c r="C2" s="102"/>
      <c r="D2" s="102"/>
      <c r="E2" s="102"/>
      <c r="F2" s="102"/>
      <c r="G2" s="102"/>
      <c r="H2" s="102"/>
      <c r="I2" s="102"/>
      <c r="J2" s="102"/>
    </row>
    <row r="4" spans="2:4" ht="15.75">
      <c r="B4" s="72" t="s">
        <v>31</v>
      </c>
      <c r="C4" s="73" t="s">
        <v>32</v>
      </c>
      <c r="D4" s="74" t="s">
        <v>33</v>
      </c>
    </row>
    <row r="5" spans="1:4" ht="15.75">
      <c r="A5" s="48" t="s">
        <v>10</v>
      </c>
      <c r="B5" s="75">
        <f>F24-$D$8</f>
        <v>0</v>
      </c>
      <c r="C5" s="81">
        <f>G24-$D$8</f>
        <v>0</v>
      </c>
      <c r="D5" s="82">
        <f>H24-$D$8</f>
        <v>0</v>
      </c>
    </row>
    <row r="8" spans="1:4" ht="20.25">
      <c r="A8" s="83" t="s">
        <v>115</v>
      </c>
      <c r="C8" s="83" t="s">
        <v>147</v>
      </c>
      <c r="D8" s="84">
        <f>SUM(D11:D12)</f>
        <v>0</v>
      </c>
    </row>
    <row r="9" spans="1:9" ht="12.75">
      <c r="A9" s="108" t="s">
        <v>79</v>
      </c>
      <c r="B9" s="102"/>
      <c r="C9" s="102"/>
      <c r="D9" s="102"/>
      <c r="E9" s="102"/>
      <c r="F9" s="102"/>
      <c r="G9" s="102"/>
      <c r="H9" s="102"/>
      <c r="I9" s="102"/>
    </row>
    <row r="10" spans="1:6" ht="12.75">
      <c r="A10" s="68" t="s">
        <v>2</v>
      </c>
      <c r="B10" s="68" t="s">
        <v>171</v>
      </c>
      <c r="C10" s="68" t="s">
        <v>188</v>
      </c>
      <c r="D10" s="68" t="s">
        <v>147</v>
      </c>
      <c r="E10" s="68" t="s">
        <v>45</v>
      </c>
      <c r="F10" s="68" t="s">
        <v>36</v>
      </c>
    </row>
    <row r="11" spans="1:6" ht="12.75">
      <c r="A11" s="26" t="s">
        <v>170</v>
      </c>
      <c r="B11" s="60">
        <v>0</v>
      </c>
      <c r="C11" s="61">
        <v>0</v>
      </c>
      <c r="D11" s="60">
        <f>C11*B11</f>
        <v>0</v>
      </c>
      <c r="E11" s="30"/>
      <c r="F11" s="30"/>
    </row>
    <row r="12" spans="1:4" ht="12.75">
      <c r="A12" s="5" t="s">
        <v>131</v>
      </c>
      <c r="B12" s="38">
        <v>0</v>
      </c>
      <c r="C12" s="6">
        <v>0</v>
      </c>
      <c r="D12" s="38">
        <f>C12*B12</f>
        <v>0</v>
      </c>
    </row>
    <row r="15" spans="1:8" ht="20.25">
      <c r="A15" s="83" t="s">
        <v>106</v>
      </c>
      <c r="C15" s="109" t="s">
        <v>161</v>
      </c>
      <c r="D15" s="102"/>
      <c r="E15" s="102"/>
      <c r="F15" s="109" t="s">
        <v>78</v>
      </c>
      <c r="G15" s="102"/>
      <c r="H15" s="102"/>
    </row>
    <row r="16" spans="1:8" ht="15.75">
      <c r="A16" s="68" t="s">
        <v>2</v>
      </c>
      <c r="B16" s="68" t="s">
        <v>171</v>
      </c>
      <c r="C16" s="72" t="s">
        <v>31</v>
      </c>
      <c r="D16" s="73" t="s">
        <v>32</v>
      </c>
      <c r="E16" s="74" t="s">
        <v>33</v>
      </c>
      <c r="F16" s="72" t="s">
        <v>31</v>
      </c>
      <c r="G16" s="73" t="s">
        <v>32</v>
      </c>
      <c r="H16" s="74" t="s">
        <v>33</v>
      </c>
    </row>
    <row r="17" spans="1:8" ht="12.75">
      <c r="A17" s="61" t="s">
        <v>156</v>
      </c>
      <c r="B17" s="60">
        <v>0</v>
      </c>
      <c r="C17" s="78">
        <v>0</v>
      </c>
      <c r="D17" s="79">
        <v>0</v>
      </c>
      <c r="E17" s="80">
        <v>0</v>
      </c>
      <c r="F17" s="69">
        <f>C17*$B$17</f>
        <v>0</v>
      </c>
      <c r="G17" s="70">
        <f>D17*$B$17</f>
        <v>0</v>
      </c>
      <c r="H17" s="71">
        <f>E17*$B$17</f>
        <v>0</v>
      </c>
    </row>
    <row r="18" spans="1:8" ht="12.75">
      <c r="A18" s="6" t="s">
        <v>131</v>
      </c>
      <c r="B18" s="38">
        <v>0</v>
      </c>
      <c r="C18" s="44">
        <v>0</v>
      </c>
      <c r="D18" s="45">
        <v>0</v>
      </c>
      <c r="E18" s="46">
        <v>0</v>
      </c>
      <c r="F18" s="11">
        <f>C18*$B$18</f>
        <v>0</v>
      </c>
      <c r="G18" s="12">
        <f>D18*$B$18</f>
        <v>0</v>
      </c>
      <c r="H18" s="13">
        <f>E18*$B$18</f>
        <v>0</v>
      </c>
    </row>
    <row r="19" spans="1:8" ht="12.75">
      <c r="A19" s="6" t="s">
        <v>186</v>
      </c>
      <c r="B19" s="38">
        <v>0</v>
      </c>
      <c r="C19" s="44">
        <v>0</v>
      </c>
      <c r="D19" s="45">
        <v>0</v>
      </c>
      <c r="E19" s="46">
        <v>0</v>
      </c>
      <c r="F19" s="11">
        <f>C19*$B$19</f>
        <v>0</v>
      </c>
      <c r="G19" s="12">
        <f>D19*$B$19</f>
        <v>0</v>
      </c>
      <c r="H19" s="13">
        <f>E19*$B$19</f>
        <v>0</v>
      </c>
    </row>
    <row r="20" spans="1:8" ht="12.75">
      <c r="A20" s="6" t="s">
        <v>181</v>
      </c>
      <c r="B20" s="38">
        <v>0</v>
      </c>
      <c r="C20" s="44">
        <v>0</v>
      </c>
      <c r="D20" s="45">
        <v>0</v>
      </c>
      <c r="E20" s="46">
        <v>0</v>
      </c>
      <c r="F20" s="11">
        <f>C20*$B$20</f>
        <v>0</v>
      </c>
      <c r="G20" s="12">
        <f>D20*$B$20</f>
        <v>0</v>
      </c>
      <c r="H20" s="13">
        <f>E20*$B$20</f>
        <v>0</v>
      </c>
    </row>
    <row r="21" spans="1:8" ht="12.75">
      <c r="A21" s="6" t="s">
        <v>97</v>
      </c>
      <c r="B21" s="38">
        <v>0</v>
      </c>
      <c r="C21" s="44">
        <v>0</v>
      </c>
      <c r="D21" s="45">
        <v>0</v>
      </c>
      <c r="E21" s="46">
        <v>0</v>
      </c>
      <c r="F21" s="11">
        <f>C21*$B$21</f>
        <v>0</v>
      </c>
      <c r="G21" s="12">
        <f>D21*$B$21</f>
        <v>0</v>
      </c>
      <c r="H21" s="13">
        <f>E21*$B$21</f>
        <v>0</v>
      </c>
    </row>
    <row r="22" spans="1:8" ht="12.75">
      <c r="A22" s="6" t="s">
        <v>15</v>
      </c>
      <c r="B22" s="38">
        <v>0</v>
      </c>
      <c r="C22" s="44">
        <v>0</v>
      </c>
      <c r="D22" s="45">
        <v>0</v>
      </c>
      <c r="E22" s="46">
        <v>0</v>
      </c>
      <c r="F22" s="11">
        <f>C22*$B$22</f>
        <v>0</v>
      </c>
      <c r="G22" s="12">
        <f>D22*$B$22</f>
        <v>0</v>
      </c>
      <c r="H22" s="13">
        <f>E22*$B$22</f>
        <v>0</v>
      </c>
    </row>
    <row r="23" spans="1:8" ht="12.75">
      <c r="A23" s="6" t="s">
        <v>95</v>
      </c>
      <c r="B23" s="38">
        <v>0</v>
      </c>
      <c r="C23" s="44">
        <v>0</v>
      </c>
      <c r="D23" s="45">
        <v>0</v>
      </c>
      <c r="E23" s="46">
        <v>0</v>
      </c>
      <c r="F23" s="11">
        <f>C23*$B$23</f>
        <v>0</v>
      </c>
      <c r="G23" s="12">
        <f>D23*$B$23</f>
        <v>0</v>
      </c>
      <c r="H23" s="13">
        <f>E23*$B$23</f>
        <v>0</v>
      </c>
    </row>
    <row r="24" spans="5:8" ht="12.75">
      <c r="E24" s="85" t="s">
        <v>104</v>
      </c>
      <c r="F24" s="14">
        <f>SUM(F17:F23)</f>
        <v>0</v>
      </c>
      <c r="G24" s="15">
        <f>SUM(G17:G23)</f>
        <v>0</v>
      </c>
      <c r="H24" s="16">
        <f>SUM(H17:H23)</f>
        <v>0</v>
      </c>
    </row>
  </sheetData>
  <sheetProtection/>
  <mergeCells count="5">
    <mergeCell ref="A1:J1"/>
    <mergeCell ref="A2:J2"/>
    <mergeCell ref="A9:I9"/>
    <mergeCell ref="C15:E15"/>
    <mergeCell ref="F15:H15"/>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G46"/>
  <sheetViews>
    <sheetView zoomScalePageLayoutView="0" workbookViewId="0" topLeftCell="A19">
      <selection activeCell="C43" sqref="C43"/>
    </sheetView>
  </sheetViews>
  <sheetFormatPr defaultColWidth="8.8515625" defaultRowHeight="12" customHeight="1"/>
  <cols>
    <col min="1" max="1" width="23.57421875" style="0" customWidth="1"/>
    <col min="2" max="2" width="17.57421875" style="0" customWidth="1"/>
    <col min="3" max="3" width="31.28125" style="0" customWidth="1"/>
    <col min="4" max="4" width="17.00390625" style="0" customWidth="1"/>
    <col min="5" max="7" width="8.8515625" style="0" customWidth="1"/>
  </cols>
  <sheetData>
    <row r="1" spans="1:7" ht="27.75">
      <c r="A1" s="106" t="s">
        <v>84</v>
      </c>
      <c r="B1" s="102"/>
      <c r="C1" s="102"/>
      <c r="D1" s="102"/>
      <c r="E1" s="102"/>
      <c r="F1" s="102"/>
      <c r="G1" s="102"/>
    </row>
    <row r="2" spans="1:4" ht="12.75">
      <c r="A2" s="107" t="s">
        <v>14</v>
      </c>
      <c r="B2" s="102"/>
      <c r="C2" s="102"/>
      <c r="D2" s="102"/>
    </row>
    <row r="4" spans="2:4" ht="15.75">
      <c r="B4" s="72" t="s">
        <v>31</v>
      </c>
      <c r="C4" s="73" t="s">
        <v>32</v>
      </c>
      <c r="D4" s="74" t="s">
        <v>33</v>
      </c>
    </row>
    <row r="5" spans="1:4" ht="15.75">
      <c r="A5" s="48" t="s">
        <v>147</v>
      </c>
      <c r="B5" s="75">
        <f>MAX(B9,((B22+B36)+$B$46))</f>
        <v>4207.936507936508</v>
      </c>
      <c r="C5" s="81">
        <v>0</v>
      </c>
      <c r="D5" s="82">
        <v>0</v>
      </c>
    </row>
    <row r="6" spans="1:4" ht="15">
      <c r="A6" s="86" t="s">
        <v>5</v>
      </c>
      <c r="B6" s="87">
        <f>Tickets!B4</f>
        <v>200</v>
      </c>
      <c r="C6" s="88">
        <f>Tickets!C4</f>
        <v>0</v>
      </c>
      <c r="D6" s="89">
        <f>Tickets!D4</f>
        <v>0</v>
      </c>
    </row>
    <row r="7" spans="1:4" ht="15">
      <c r="A7" s="86" t="s">
        <v>37</v>
      </c>
      <c r="B7" s="87">
        <f>Training!B10</f>
        <v>40</v>
      </c>
      <c r="C7" s="88">
        <f>Training!C10</f>
        <v>0</v>
      </c>
      <c r="D7" s="89">
        <f>Training!D10</f>
        <v>0</v>
      </c>
    </row>
    <row r="9" spans="1:4" ht="12.75">
      <c r="A9" s="5" t="s">
        <v>185</v>
      </c>
      <c r="B9" s="38">
        <v>0</v>
      </c>
      <c r="C9" s="110" t="s">
        <v>190</v>
      </c>
      <c r="D9" s="102"/>
    </row>
    <row r="12" spans="1:3" ht="15.75">
      <c r="A12" s="91" t="s">
        <v>62</v>
      </c>
      <c r="B12" s="91"/>
      <c r="C12" s="66"/>
    </row>
    <row r="13" spans="1:3" ht="12.75">
      <c r="A13" s="92" t="s">
        <v>94</v>
      </c>
      <c r="B13" s="93" t="s">
        <v>60</v>
      </c>
      <c r="C13" s="92" t="s">
        <v>36</v>
      </c>
    </row>
    <row r="14" spans="1:2" ht="12.75">
      <c r="A14" s="6" t="s">
        <v>17</v>
      </c>
      <c r="B14" s="38">
        <v>0</v>
      </c>
    </row>
    <row r="15" spans="1:2" ht="12.75">
      <c r="A15" s="6" t="s">
        <v>129</v>
      </c>
      <c r="B15" s="38">
        <f>40/6.3</f>
        <v>6.34920634920635</v>
      </c>
    </row>
    <row r="16" spans="1:2" ht="12.75">
      <c r="A16" s="6" t="s">
        <v>137</v>
      </c>
      <c r="B16" s="38">
        <v>0</v>
      </c>
    </row>
    <row r="17" spans="1:2" ht="12.75">
      <c r="A17" s="6" t="s">
        <v>35</v>
      </c>
      <c r="B17" s="38">
        <f>40/6.3</f>
        <v>6.34920634920635</v>
      </c>
    </row>
    <row r="18" spans="1:2" ht="12.75">
      <c r="A18" s="6" t="s">
        <v>40</v>
      </c>
      <c r="B18" s="38">
        <v>0</v>
      </c>
    </row>
    <row r="20" spans="1:2" ht="12.75">
      <c r="A20" s="6" t="s">
        <v>100</v>
      </c>
      <c r="B20" s="38">
        <f>SUM(B14:B18)</f>
        <v>12.6984126984127</v>
      </c>
    </row>
    <row r="21" spans="1:2" ht="12.75">
      <c r="A21" s="6" t="s">
        <v>82</v>
      </c>
      <c r="B21" s="90">
        <f>Dashboard!B6</f>
        <v>1</v>
      </c>
    </row>
    <row r="22" spans="1:4" ht="12.75">
      <c r="A22" s="2" t="s">
        <v>152</v>
      </c>
      <c r="B22" s="14">
        <f>(B6*$B$20)*$B$21</f>
        <v>2539.6825396825398</v>
      </c>
      <c r="C22" s="15">
        <f>(C6*$B$20)*$B$21</f>
        <v>0</v>
      </c>
      <c r="D22" s="16">
        <f>(D6*$B$20)*$B$21</f>
        <v>0</v>
      </c>
    </row>
    <row r="25" spans="1:3" ht="15.75">
      <c r="A25" s="91" t="s">
        <v>87</v>
      </c>
      <c r="B25" s="91"/>
      <c r="C25" s="66"/>
    </row>
    <row r="26" spans="1:3" ht="12.75">
      <c r="A26" s="92" t="s">
        <v>94</v>
      </c>
      <c r="B26" s="93" t="s">
        <v>60</v>
      </c>
      <c r="C26" s="92" t="s">
        <v>36</v>
      </c>
    </row>
    <row r="27" spans="1:2" ht="12.75">
      <c r="A27" s="6" t="s">
        <v>17</v>
      </c>
      <c r="B27" s="38">
        <v>0</v>
      </c>
    </row>
    <row r="28" spans="1:2" ht="12.75">
      <c r="A28" s="6" t="s">
        <v>129</v>
      </c>
      <c r="B28" s="38">
        <f>40/6.3</f>
        <v>6.34920634920635</v>
      </c>
    </row>
    <row r="29" spans="1:2" ht="12.75">
      <c r="A29" s="6" t="s">
        <v>137</v>
      </c>
      <c r="B29" s="38">
        <v>0</v>
      </c>
    </row>
    <row r="30" spans="1:2" ht="12.75">
      <c r="A30" s="6" t="s">
        <v>35</v>
      </c>
      <c r="B30" s="38">
        <f>40/6.3</f>
        <v>6.34920634920635</v>
      </c>
    </row>
    <row r="31" spans="1:2" ht="12.75">
      <c r="A31" s="6" t="s">
        <v>40</v>
      </c>
      <c r="B31" s="38">
        <v>0</v>
      </c>
    </row>
    <row r="33" spans="1:2" ht="12.75">
      <c r="A33" s="6" t="s">
        <v>100</v>
      </c>
      <c r="B33" s="38">
        <f>SUM(B27:B31)</f>
        <v>12.6984126984127</v>
      </c>
    </row>
    <row r="35" spans="1:2" ht="12.75">
      <c r="A35" s="6" t="s">
        <v>82</v>
      </c>
      <c r="B35" s="90">
        <f>Training!B3</f>
        <v>2</v>
      </c>
    </row>
    <row r="36" spans="1:4" ht="12.75">
      <c r="A36" s="2" t="s">
        <v>152</v>
      </c>
      <c r="B36" s="14">
        <f>(B7*$B$33)*$B$35</f>
        <v>1015.8730158730159</v>
      </c>
      <c r="C36" s="15">
        <f>(C7*$B$33)*$B$35</f>
        <v>0</v>
      </c>
      <c r="D36" s="16">
        <f>(D7*$B$33)*$B$35</f>
        <v>0</v>
      </c>
    </row>
    <row r="39" spans="1:3" ht="15.75">
      <c r="A39" s="91" t="s">
        <v>168</v>
      </c>
      <c r="B39" s="91"/>
      <c r="C39" s="66"/>
    </row>
    <row r="40" spans="1:4" ht="12.75">
      <c r="A40" s="30"/>
      <c r="B40" s="94" t="s">
        <v>188</v>
      </c>
      <c r="C40" s="94" t="s">
        <v>119</v>
      </c>
      <c r="D40" s="43" t="s">
        <v>44</v>
      </c>
    </row>
    <row r="41" spans="1:4" ht="12.75">
      <c r="A41" s="6" t="s">
        <v>29</v>
      </c>
      <c r="B41" s="6">
        <v>0</v>
      </c>
      <c r="C41" s="38">
        <v>20</v>
      </c>
      <c r="D41" s="38">
        <f>C41*B41</f>
        <v>0</v>
      </c>
    </row>
    <row r="42" spans="1:4" ht="12.75">
      <c r="A42" s="6" t="s">
        <v>114</v>
      </c>
      <c r="B42" s="6">
        <v>0</v>
      </c>
      <c r="C42" s="38">
        <v>20</v>
      </c>
      <c r="D42" s="38">
        <f>C42*B42</f>
        <v>0</v>
      </c>
    </row>
    <row r="43" spans="1:4" ht="12.75">
      <c r="A43" s="6" t="s">
        <v>173</v>
      </c>
      <c r="B43" s="6">
        <v>30</v>
      </c>
      <c r="C43" s="38">
        <f>137/6.3</f>
        <v>21.746031746031747</v>
      </c>
      <c r="D43" s="38">
        <f>C43*B43</f>
        <v>652.3809523809524</v>
      </c>
    </row>
    <row r="45" spans="1:2" ht="12.75">
      <c r="A45" s="6" t="s">
        <v>82</v>
      </c>
      <c r="B45" s="90">
        <v>1</v>
      </c>
    </row>
    <row r="46" spans="1:2" ht="12.75">
      <c r="A46" s="2" t="s">
        <v>152</v>
      </c>
      <c r="B46" s="4">
        <f>SUM(D41:D43)*B45</f>
        <v>652.3809523809524</v>
      </c>
    </row>
  </sheetData>
  <sheetProtection/>
  <mergeCells count="3">
    <mergeCell ref="A1:G1"/>
    <mergeCell ref="A2:D2"/>
    <mergeCell ref="C9:D9"/>
  </mergeCells>
  <printOptions/>
  <pageMargins left="0.75" right="0.75" top="1" bottom="1" header="0.5" footer="0.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M59"/>
  <sheetViews>
    <sheetView zoomScalePageLayoutView="0" workbookViewId="0" topLeftCell="A1">
      <selection activeCell="B5" sqref="B5"/>
    </sheetView>
  </sheetViews>
  <sheetFormatPr defaultColWidth="8.8515625" defaultRowHeight="12" customHeight="1"/>
  <cols>
    <col min="1" max="1" width="21.8515625" style="0" customWidth="1"/>
    <col min="2" max="2" width="14.28125" style="0" customWidth="1"/>
    <col min="3" max="3" width="13.57421875" style="0" customWidth="1"/>
    <col min="4" max="4" width="12.28125" style="0" customWidth="1"/>
    <col min="5" max="13" width="8.8515625" style="0" customWidth="1"/>
  </cols>
  <sheetData>
    <row r="1" spans="1:7" ht="27.75">
      <c r="A1" s="106" t="s">
        <v>28</v>
      </c>
      <c r="B1" s="102"/>
      <c r="C1" s="102"/>
      <c r="D1" s="102"/>
      <c r="E1" s="102"/>
      <c r="F1" s="102"/>
      <c r="G1" s="102"/>
    </row>
    <row r="2" spans="1:13" ht="12.75">
      <c r="A2" s="112" t="s">
        <v>18</v>
      </c>
      <c r="B2" s="102"/>
      <c r="C2" s="102"/>
      <c r="D2" s="102"/>
      <c r="E2" s="102"/>
      <c r="F2" s="102"/>
      <c r="G2" s="102"/>
      <c r="H2" s="102"/>
      <c r="I2" s="102"/>
      <c r="J2" s="102"/>
      <c r="K2" s="102"/>
      <c r="L2" s="102"/>
      <c r="M2" s="102"/>
    </row>
    <row r="4" spans="2:4" ht="15.75">
      <c r="B4" s="72" t="s">
        <v>31</v>
      </c>
      <c r="C4" s="73" t="s">
        <v>32</v>
      </c>
      <c r="D4" s="74" t="s">
        <v>33</v>
      </c>
    </row>
    <row r="5" spans="1:4" ht="15.75">
      <c r="A5" s="48" t="s">
        <v>147</v>
      </c>
      <c r="B5" s="75">
        <f>MAX($B$8,(B35+$B$41))</f>
        <v>4015.873015873016</v>
      </c>
      <c r="C5" s="81">
        <f>MAX($B$8,(C35+$B$41))</f>
        <v>0</v>
      </c>
      <c r="D5" s="82">
        <f>MAX($B$8,(D35+$B$41))</f>
        <v>0</v>
      </c>
    </row>
    <row r="6" spans="1:4" ht="15">
      <c r="A6" s="86" t="s">
        <v>5</v>
      </c>
      <c r="B6" s="87">
        <f>Tickets!B4</f>
        <v>200</v>
      </c>
      <c r="C6" s="88">
        <f>Tickets!C4</f>
        <v>0</v>
      </c>
      <c r="D6" s="89">
        <f>Tickets!D4</f>
        <v>0</v>
      </c>
    </row>
    <row r="8" spans="1:4" ht="12.75">
      <c r="A8" s="5" t="s">
        <v>185</v>
      </c>
      <c r="B8" s="38">
        <v>0</v>
      </c>
      <c r="C8" s="110" t="s">
        <v>190</v>
      </c>
      <c r="D8" s="102"/>
    </row>
    <row r="10" spans="1:6" ht="15.75">
      <c r="A10" s="91" t="s">
        <v>52</v>
      </c>
      <c r="B10" s="91"/>
      <c r="C10" s="66"/>
      <c r="D10" s="91"/>
      <c r="E10" s="91"/>
      <c r="F10" s="66"/>
    </row>
    <row r="11" spans="1:6" ht="12.75">
      <c r="A11" s="92" t="s">
        <v>118</v>
      </c>
      <c r="B11" s="95">
        <v>0.15</v>
      </c>
      <c r="C11" s="30"/>
      <c r="D11" s="30"/>
      <c r="E11" s="30"/>
      <c r="F11" s="30"/>
    </row>
    <row r="12" spans="1:2" ht="12.75">
      <c r="A12" s="2" t="s">
        <v>136</v>
      </c>
      <c r="B12" s="96">
        <v>0</v>
      </c>
    </row>
    <row r="13" spans="1:2" ht="12.75">
      <c r="A13" s="2" t="s">
        <v>98</v>
      </c>
      <c r="B13" s="4">
        <f>(B19+B26)*((1+B12)+B11)</f>
        <v>20.07936507936508</v>
      </c>
    </row>
    <row r="15" spans="1:6" ht="12.75">
      <c r="A15" s="111" t="s">
        <v>189</v>
      </c>
      <c r="B15" s="102"/>
      <c r="C15" s="102"/>
      <c r="D15" s="102"/>
      <c r="E15" s="102"/>
      <c r="F15" s="102"/>
    </row>
    <row r="16" spans="1:4" ht="12.75">
      <c r="A16" s="2" t="s">
        <v>151</v>
      </c>
      <c r="B16" s="2" t="s">
        <v>119</v>
      </c>
      <c r="C16" s="2" t="s">
        <v>46</v>
      </c>
      <c r="D16" s="2" t="s">
        <v>36</v>
      </c>
    </row>
    <row r="17" spans="1:3" ht="12.75">
      <c r="A17" s="6">
        <v>2</v>
      </c>
      <c r="B17" s="38">
        <f>30/6.3</f>
        <v>4.761904761904762</v>
      </c>
      <c r="C17" s="38">
        <f>B17*A17</f>
        <v>9.523809523809524</v>
      </c>
    </row>
    <row r="19" spans="1:2" ht="12.75">
      <c r="A19" s="2" t="s">
        <v>152</v>
      </c>
      <c r="B19" s="4">
        <f>C17</f>
        <v>9.523809523809524</v>
      </c>
    </row>
    <row r="21" spans="1:6" ht="12.75">
      <c r="A21" s="111" t="s">
        <v>125</v>
      </c>
      <c r="B21" s="102"/>
      <c r="C21" s="102"/>
      <c r="D21" s="102"/>
      <c r="E21" s="102"/>
      <c r="F21" s="102"/>
    </row>
    <row r="22" spans="1:5" ht="12.75">
      <c r="A22" s="2" t="s">
        <v>2</v>
      </c>
      <c r="B22" s="2" t="s">
        <v>188</v>
      </c>
      <c r="C22" s="2" t="s">
        <v>119</v>
      </c>
      <c r="D22" s="2" t="s">
        <v>46</v>
      </c>
      <c r="E22" s="2" t="s">
        <v>36</v>
      </c>
    </row>
    <row r="23" spans="1:4" ht="12.75">
      <c r="A23" s="6" t="s">
        <v>208</v>
      </c>
      <c r="B23" s="6">
        <v>1</v>
      </c>
      <c r="C23" s="38">
        <f>50/6.3</f>
        <v>7.936507936507937</v>
      </c>
      <c r="D23" s="38">
        <f>B23*C23</f>
        <v>7.936507936507937</v>
      </c>
    </row>
    <row r="24" spans="1:4" ht="12.75">
      <c r="A24" s="6" t="s">
        <v>101</v>
      </c>
      <c r="B24" s="6">
        <v>0</v>
      </c>
      <c r="C24" s="38">
        <v>1.5</v>
      </c>
      <c r="D24" s="38">
        <f>B24*C24</f>
        <v>0</v>
      </c>
    </row>
    <row r="26" spans="1:2" ht="12.75">
      <c r="A26" s="2" t="s">
        <v>152</v>
      </c>
      <c r="B26" s="4">
        <f>SUM(D23:D24)</f>
        <v>7.936507936507937</v>
      </c>
    </row>
    <row r="28" spans="1:6" ht="12.75">
      <c r="A28" s="111" t="s">
        <v>50</v>
      </c>
      <c r="B28" s="102"/>
      <c r="C28" s="102"/>
      <c r="D28" s="102"/>
      <c r="E28" s="102"/>
      <c r="F28" s="102"/>
    </row>
    <row r="29" spans="1:5" ht="12.75">
      <c r="A29" s="2" t="s">
        <v>2</v>
      </c>
      <c r="B29" s="2" t="s">
        <v>188</v>
      </c>
      <c r="C29" s="2" t="s">
        <v>119</v>
      </c>
      <c r="D29" s="2" t="s">
        <v>46</v>
      </c>
      <c r="E29" s="2" t="s">
        <v>36</v>
      </c>
    </row>
    <row r="30" spans="1:4" ht="12.75">
      <c r="A30" s="6" t="s">
        <v>154</v>
      </c>
      <c r="B30" s="6">
        <v>0</v>
      </c>
      <c r="C30" s="38">
        <v>100</v>
      </c>
      <c r="D30" s="38">
        <f>C30*B30</f>
        <v>0</v>
      </c>
    </row>
    <row r="32" spans="1:2" ht="12.75">
      <c r="A32" s="2" t="s">
        <v>152</v>
      </c>
      <c r="B32" s="4">
        <f>D30</f>
        <v>0</v>
      </c>
    </row>
    <row r="34" spans="2:4" ht="15.75">
      <c r="B34" s="72" t="s">
        <v>31</v>
      </c>
      <c r="C34" s="73" t="s">
        <v>32</v>
      </c>
      <c r="D34" s="74" t="s">
        <v>33</v>
      </c>
    </row>
    <row r="35" spans="2:4" ht="15.75">
      <c r="B35" s="75">
        <f>($B$13*B6)+B32</f>
        <v>4015.873015873016</v>
      </c>
      <c r="C35" s="81">
        <f>($B$13*C6)+C32</f>
        <v>0</v>
      </c>
      <c r="D35" s="82">
        <f>($B$13*D6)+D32</f>
        <v>0</v>
      </c>
    </row>
    <row r="37" spans="1:6" ht="15.75">
      <c r="A37" s="91" t="s">
        <v>140</v>
      </c>
      <c r="B37" s="91"/>
      <c r="C37" s="66"/>
      <c r="D37" s="91"/>
      <c r="E37" s="91"/>
      <c r="F37" s="66"/>
    </row>
    <row r="38" spans="1:6" ht="12.75">
      <c r="A38" s="92" t="s">
        <v>90</v>
      </c>
      <c r="B38" s="92">
        <v>30</v>
      </c>
      <c r="C38" s="30"/>
      <c r="D38" s="30"/>
      <c r="E38" s="30"/>
      <c r="F38" s="30"/>
    </row>
    <row r="39" spans="1:2" ht="12.75">
      <c r="A39" s="2" t="s">
        <v>118</v>
      </c>
      <c r="B39" s="96">
        <v>0.2</v>
      </c>
    </row>
    <row r="40" spans="1:2" ht="12.75">
      <c r="A40" s="2" t="s">
        <v>136</v>
      </c>
      <c r="B40" s="96">
        <v>0.1</v>
      </c>
    </row>
    <row r="41" spans="1:2" ht="12.75">
      <c r="A41" s="2" t="s">
        <v>147</v>
      </c>
      <c r="B41" s="4">
        <f>((B47+B53)+B59)*((1+B40)+B39)</f>
        <v>0</v>
      </c>
    </row>
    <row r="43" spans="1:6" ht="12.75">
      <c r="A43" s="111" t="s">
        <v>189</v>
      </c>
      <c r="B43" s="102"/>
      <c r="C43" s="102"/>
      <c r="D43" s="102"/>
      <c r="E43" s="102"/>
      <c r="F43" s="102"/>
    </row>
    <row r="44" spans="1:4" ht="12.75">
      <c r="A44" s="2" t="s">
        <v>151</v>
      </c>
      <c r="B44" s="2" t="s">
        <v>119</v>
      </c>
      <c r="C44" s="2" t="s">
        <v>46</v>
      </c>
      <c r="D44" s="2" t="s">
        <v>36</v>
      </c>
    </row>
    <row r="45" spans="1:4" ht="12.75">
      <c r="A45" s="6">
        <v>0</v>
      </c>
      <c r="B45" s="38">
        <f>50/6.3</f>
        <v>7.936507936507937</v>
      </c>
      <c r="C45" s="38">
        <f>B45*A45</f>
        <v>0</v>
      </c>
      <c r="D45" s="6"/>
    </row>
    <row r="47" spans="1:2" ht="12.75">
      <c r="A47" s="2" t="s">
        <v>152</v>
      </c>
      <c r="B47" s="4">
        <f>C45*B38</f>
        <v>0</v>
      </c>
    </row>
    <row r="49" spans="1:6" ht="12.75">
      <c r="A49" s="111" t="s">
        <v>125</v>
      </c>
      <c r="B49" s="102"/>
      <c r="C49" s="102"/>
      <c r="D49" s="102"/>
      <c r="E49" s="102"/>
      <c r="F49" s="102"/>
    </row>
    <row r="50" spans="1:5" ht="12.75">
      <c r="A50" s="2" t="s">
        <v>2</v>
      </c>
      <c r="B50" s="2" t="s">
        <v>188</v>
      </c>
      <c r="C50" s="2" t="s">
        <v>119</v>
      </c>
      <c r="D50" s="2" t="s">
        <v>46</v>
      </c>
      <c r="E50" s="2" t="s">
        <v>36</v>
      </c>
    </row>
    <row r="51" spans="1:4" ht="12.75">
      <c r="A51" s="6" t="s">
        <v>1</v>
      </c>
      <c r="B51" s="6">
        <v>0</v>
      </c>
      <c r="C51" s="38">
        <f>168/6.3</f>
        <v>26.666666666666668</v>
      </c>
      <c r="D51" s="38">
        <f>B51*C51</f>
        <v>0</v>
      </c>
    </row>
    <row r="53" spans="1:2" ht="12.75">
      <c r="A53" s="2" t="s">
        <v>152</v>
      </c>
      <c r="B53" s="4">
        <f>SUM(D51:D51)</f>
        <v>0</v>
      </c>
    </row>
    <row r="55" spans="1:6" ht="12.75">
      <c r="A55" s="111" t="s">
        <v>50</v>
      </c>
      <c r="B55" s="102"/>
      <c r="C55" s="102"/>
      <c r="D55" s="102"/>
      <c r="E55" s="102"/>
      <c r="F55" s="102"/>
    </row>
    <row r="56" spans="1:5" ht="12.75">
      <c r="A56" s="2" t="s">
        <v>2</v>
      </c>
      <c r="B56" s="2" t="s">
        <v>188</v>
      </c>
      <c r="C56" s="2" t="s">
        <v>119</v>
      </c>
      <c r="D56" s="2" t="s">
        <v>46</v>
      </c>
      <c r="E56" s="2" t="s">
        <v>36</v>
      </c>
    </row>
    <row r="57" spans="1:4" ht="12.75">
      <c r="A57" s="6" t="s">
        <v>154</v>
      </c>
      <c r="B57" s="6">
        <v>0</v>
      </c>
      <c r="C57" s="38">
        <v>100</v>
      </c>
      <c r="D57" s="38">
        <f>C57*B57</f>
        <v>0</v>
      </c>
    </row>
    <row r="59" spans="1:2" ht="12.75">
      <c r="A59" s="2" t="s">
        <v>152</v>
      </c>
      <c r="B59" s="4">
        <f>D57</f>
        <v>0</v>
      </c>
    </row>
  </sheetData>
  <sheetProtection/>
  <mergeCells count="9">
    <mergeCell ref="A43:F43"/>
    <mergeCell ref="A49:F49"/>
    <mergeCell ref="A55:F55"/>
    <mergeCell ref="A1:G1"/>
    <mergeCell ref="A2:M2"/>
    <mergeCell ref="C8:D8"/>
    <mergeCell ref="A15:F15"/>
    <mergeCell ref="A21:F21"/>
    <mergeCell ref="A28:F28"/>
  </mergeCells>
  <printOptions/>
  <pageMargins left="0.75" right="0.75" top="1" bottom="1" header="0.5" footer="0.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1:I22"/>
  <sheetViews>
    <sheetView zoomScalePageLayoutView="0" workbookViewId="0" topLeftCell="A1">
      <selection activeCell="D14" sqref="D14"/>
    </sheetView>
  </sheetViews>
  <sheetFormatPr defaultColWidth="8.8515625" defaultRowHeight="12" customHeight="1"/>
  <cols>
    <col min="1" max="1" width="33.57421875" style="0" customWidth="1"/>
    <col min="2" max="4" width="14.28125" style="0" customWidth="1"/>
    <col min="5" max="5" width="16.8515625" style="0" customWidth="1"/>
    <col min="6" max="6" width="41.7109375" style="0" customWidth="1"/>
    <col min="7" max="9" width="8.8515625" style="0" customWidth="1"/>
  </cols>
  <sheetData>
    <row r="1" spans="1:9" ht="27.75">
      <c r="A1" s="106" t="s">
        <v>187</v>
      </c>
      <c r="B1" s="102"/>
      <c r="C1" s="102"/>
      <c r="D1" s="102"/>
      <c r="E1" s="102"/>
      <c r="F1" s="102"/>
      <c r="G1" s="102"/>
      <c r="H1" s="102"/>
      <c r="I1" s="102"/>
    </row>
    <row r="2" spans="1:6" ht="12.75">
      <c r="A2" s="107" t="s">
        <v>209</v>
      </c>
      <c r="B2" s="102"/>
      <c r="C2" s="102"/>
      <c r="D2" s="102"/>
      <c r="E2" s="102"/>
      <c r="F2" s="102"/>
    </row>
    <row r="4" spans="2:4" ht="15.75">
      <c r="B4" s="72" t="s">
        <v>31</v>
      </c>
      <c r="C4" s="73" t="s">
        <v>32</v>
      </c>
      <c r="D4" s="74" t="s">
        <v>33</v>
      </c>
    </row>
    <row r="5" spans="1:4" ht="15.75">
      <c r="A5" s="48" t="s">
        <v>147</v>
      </c>
      <c r="B5" s="75">
        <f>$B$22*(B6+$B$7)</f>
        <v>4330.158730158731</v>
      </c>
      <c r="C5" s="81">
        <v>0</v>
      </c>
      <c r="D5" s="82">
        <v>0</v>
      </c>
    </row>
    <row r="6" spans="1:4" ht="15">
      <c r="A6" s="86" t="s">
        <v>5</v>
      </c>
      <c r="B6" s="87">
        <f>Tickets!B4</f>
        <v>200</v>
      </c>
      <c r="C6" s="88">
        <f>Tickets!C4</f>
        <v>0</v>
      </c>
      <c r="D6" s="89">
        <f>Tickets!D4</f>
        <v>0</v>
      </c>
    </row>
    <row r="7" spans="1:2" ht="15">
      <c r="A7" s="86" t="s">
        <v>86</v>
      </c>
      <c r="B7" s="6">
        <v>20</v>
      </c>
    </row>
    <row r="10" spans="1:4" ht="12.75">
      <c r="A10" s="68" t="s">
        <v>2</v>
      </c>
      <c r="B10" s="68" t="s">
        <v>171</v>
      </c>
      <c r="C10" s="68" t="s">
        <v>45</v>
      </c>
      <c r="D10" s="68" t="s">
        <v>66</v>
      </c>
    </row>
    <row r="11" spans="1:4" ht="12.75">
      <c r="A11" s="61" t="s">
        <v>174</v>
      </c>
      <c r="B11" s="60">
        <f>6/6.3</f>
        <v>0.9523809523809524</v>
      </c>
      <c r="C11" s="30"/>
      <c r="D11" s="30"/>
    </row>
    <row r="12" spans="1:2" ht="12.75">
      <c r="A12" s="6" t="s">
        <v>41</v>
      </c>
      <c r="B12" s="38">
        <f>40/6.3</f>
        <v>6.34920634920635</v>
      </c>
    </row>
    <row r="13" spans="1:2" ht="12.75">
      <c r="A13" s="6" t="s">
        <v>214</v>
      </c>
      <c r="B13" s="38">
        <v>0</v>
      </c>
    </row>
    <row r="14" spans="1:2" ht="12.75">
      <c r="A14" s="6" t="s">
        <v>24</v>
      </c>
      <c r="B14" s="38">
        <v>0</v>
      </c>
    </row>
    <row r="15" spans="1:2" ht="12.75">
      <c r="A15" s="6" t="s">
        <v>99</v>
      </c>
      <c r="B15" s="38">
        <v>0</v>
      </c>
    </row>
    <row r="16" spans="1:2" ht="12.75">
      <c r="A16" s="6" t="s">
        <v>111</v>
      </c>
      <c r="B16" s="38">
        <v>0</v>
      </c>
    </row>
    <row r="17" spans="1:2" ht="12.75">
      <c r="A17" s="6" t="s">
        <v>180</v>
      </c>
      <c r="B17" s="38">
        <v>0</v>
      </c>
    </row>
    <row r="18" spans="1:2" ht="12.75">
      <c r="A18" s="6" t="s">
        <v>8</v>
      </c>
      <c r="B18" s="38">
        <f>20/6.3</f>
        <v>3.174603174603175</v>
      </c>
    </row>
    <row r="19" spans="1:2" ht="12.75">
      <c r="A19" s="6" t="s">
        <v>108</v>
      </c>
      <c r="B19" s="38">
        <f>5/6.3</f>
        <v>0.7936507936507937</v>
      </c>
    </row>
    <row r="20" spans="1:2" ht="12.75">
      <c r="A20" s="6" t="s">
        <v>56</v>
      </c>
      <c r="B20" s="38">
        <f>3/6.3</f>
        <v>0.4761904761904762</v>
      </c>
    </row>
    <row r="21" spans="1:2" ht="12" customHeight="1">
      <c r="A21" s="6" t="s">
        <v>215</v>
      </c>
      <c r="B21" s="38">
        <f>50/6.3</f>
        <v>7.936507936507937</v>
      </c>
    </row>
    <row r="22" spans="1:2" ht="12.75">
      <c r="A22" s="2" t="s">
        <v>26</v>
      </c>
      <c r="B22" s="4">
        <f>SUM(B11:B21)</f>
        <v>19.682539682539684</v>
      </c>
    </row>
  </sheetData>
  <sheetProtection/>
  <mergeCells count="2">
    <mergeCell ref="A1:I1"/>
    <mergeCell ref="A2:F2"/>
  </mergeCells>
  <printOptions/>
  <pageMargins left="0.75" right="0.75" top="1" bottom="1" header="0.5" footer="0.5"/>
  <pageSetup horizontalDpi="300" verticalDpi="300" orientation="portrait" paperSize="9"/>
  <legacyDrawing r:id="rId2"/>
</worksheet>
</file>

<file path=xl/worksheets/sheet9.xml><?xml version="1.0" encoding="utf-8"?>
<worksheet xmlns="http://schemas.openxmlformats.org/spreadsheetml/2006/main" xmlns:r="http://schemas.openxmlformats.org/officeDocument/2006/relationships">
  <dimension ref="A1:G27"/>
  <sheetViews>
    <sheetView zoomScalePageLayoutView="0" workbookViewId="0" topLeftCell="A1">
      <selection activeCell="D15" sqref="D15"/>
    </sheetView>
  </sheetViews>
  <sheetFormatPr defaultColWidth="8.8515625" defaultRowHeight="12" customHeight="1"/>
  <cols>
    <col min="1" max="1" width="19.140625" style="0" customWidth="1"/>
    <col min="2" max="2" width="18.57421875" style="0" customWidth="1"/>
    <col min="3" max="3" width="14.140625" style="0" customWidth="1"/>
    <col min="4" max="4" width="41.140625" style="0" customWidth="1"/>
    <col min="5" max="7" width="8.8515625" style="0" customWidth="1"/>
  </cols>
  <sheetData>
    <row r="1" spans="1:7" ht="27.75">
      <c r="A1" s="106" t="s">
        <v>20</v>
      </c>
      <c r="B1" s="102"/>
      <c r="C1" s="102"/>
      <c r="D1" s="102"/>
      <c r="E1" s="102"/>
      <c r="F1" s="102"/>
      <c r="G1" s="102"/>
    </row>
    <row r="2" spans="1:4" ht="12.75">
      <c r="A2" s="107" t="s">
        <v>38</v>
      </c>
      <c r="B2" s="102"/>
      <c r="C2" s="102"/>
      <c r="D2" s="102"/>
    </row>
    <row r="4" spans="1:2" ht="15.75">
      <c r="A4" s="48" t="s">
        <v>147</v>
      </c>
      <c r="B4" s="97">
        <f>SUM(B7:B1003)</f>
        <v>5523.809523809524</v>
      </c>
    </row>
    <row r="6" spans="1:4" ht="12.75">
      <c r="A6" s="68" t="s">
        <v>2</v>
      </c>
      <c r="B6" s="68" t="s">
        <v>171</v>
      </c>
      <c r="C6" s="68" t="s">
        <v>45</v>
      </c>
      <c r="D6" s="68" t="s">
        <v>66</v>
      </c>
    </row>
    <row r="7" spans="1:4" ht="12.75">
      <c r="A7" s="61" t="s">
        <v>133</v>
      </c>
      <c r="B7" s="60">
        <f>25000/6.3</f>
        <v>3968.253968253968</v>
      </c>
      <c r="C7" s="30"/>
      <c r="D7" s="30"/>
    </row>
    <row r="8" spans="1:2" ht="12.75">
      <c r="A8" s="6" t="s">
        <v>109</v>
      </c>
      <c r="B8" s="38">
        <v>0</v>
      </c>
    </row>
    <row r="9" spans="1:2" ht="12.75">
      <c r="A9" s="6" t="s">
        <v>57</v>
      </c>
      <c r="B9" s="38">
        <v>0</v>
      </c>
    </row>
    <row r="10" spans="1:2" ht="12.75">
      <c r="A10" s="6" t="s">
        <v>146</v>
      </c>
      <c r="B10" s="38">
        <f>6300/6.3</f>
        <v>1000</v>
      </c>
    </row>
    <row r="11" spans="1:2" ht="12.75">
      <c r="A11" s="6" t="s">
        <v>145</v>
      </c>
      <c r="B11" s="38">
        <f>3500/6.3</f>
        <v>555.5555555555555</v>
      </c>
    </row>
    <row r="12" spans="1:2" ht="12.75">
      <c r="A12" s="6" t="s">
        <v>143</v>
      </c>
      <c r="B12" s="38">
        <v>0</v>
      </c>
    </row>
    <row r="13" spans="1:2" ht="12.75">
      <c r="A13" s="6" t="s">
        <v>142</v>
      </c>
      <c r="B13" s="38">
        <v>0</v>
      </c>
    </row>
    <row r="14" spans="1:2" ht="12.75">
      <c r="A14" s="6" t="s">
        <v>141</v>
      </c>
      <c r="B14" s="38">
        <v>0</v>
      </c>
    </row>
    <row r="15" spans="1:2" ht="12.75">
      <c r="A15" s="6" t="s">
        <v>63</v>
      </c>
      <c r="B15" s="38">
        <v>0</v>
      </c>
    </row>
    <row r="16" spans="1:2" ht="12.75">
      <c r="A16" s="6" t="s">
        <v>67</v>
      </c>
      <c r="B16" s="38">
        <v>0</v>
      </c>
    </row>
    <row r="17" spans="1:2" ht="12.75">
      <c r="A17" s="6" t="s">
        <v>135</v>
      </c>
      <c r="B17" s="38">
        <v>0</v>
      </c>
    </row>
    <row r="18" spans="1:2" ht="12.75">
      <c r="A18" s="6" t="s">
        <v>132</v>
      </c>
      <c r="B18" s="38">
        <v>0</v>
      </c>
    </row>
    <row r="19" spans="1:2" ht="12.75">
      <c r="A19" s="6" t="s">
        <v>166</v>
      </c>
      <c r="B19" s="38">
        <v>0</v>
      </c>
    </row>
    <row r="20" spans="1:2" ht="12.75">
      <c r="A20" s="6" t="s">
        <v>113</v>
      </c>
      <c r="B20" s="38">
        <v>0</v>
      </c>
    </row>
    <row r="21" spans="1:2" ht="12.75">
      <c r="A21" s="6" t="s">
        <v>105</v>
      </c>
      <c r="B21" s="38">
        <v>0</v>
      </c>
    </row>
    <row r="22" spans="1:2" ht="12.75">
      <c r="A22" s="6" t="s">
        <v>202</v>
      </c>
      <c r="B22" s="38">
        <v>0</v>
      </c>
    </row>
    <row r="23" spans="1:2" ht="12.75">
      <c r="A23" s="6" t="s">
        <v>124</v>
      </c>
      <c r="B23" s="38">
        <v>0</v>
      </c>
    </row>
    <row r="24" spans="1:2" ht="12.75">
      <c r="A24" s="6" t="s">
        <v>160</v>
      </c>
      <c r="B24" s="38">
        <v>0</v>
      </c>
    </row>
    <row r="25" spans="1:2" ht="12.75">
      <c r="A25" s="6" t="s">
        <v>172</v>
      </c>
      <c r="B25" s="38">
        <v>0</v>
      </c>
    </row>
    <row r="26" spans="1:2" ht="12.75">
      <c r="A26" s="6" t="s">
        <v>89</v>
      </c>
      <c r="B26" s="38">
        <v>0</v>
      </c>
    </row>
    <row r="27" spans="1:2" ht="12.75">
      <c r="A27" s="6" t="s">
        <v>163</v>
      </c>
      <c r="B27" s="38">
        <v>0</v>
      </c>
    </row>
  </sheetData>
  <sheetProtection/>
  <mergeCells count="2">
    <mergeCell ref="A1:G1"/>
    <mergeCell ref="A2:D2"/>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Win7</cp:lastModifiedBy>
  <dcterms:created xsi:type="dcterms:W3CDTF">2012-05-24T09:41:45Z</dcterms:created>
  <dcterms:modified xsi:type="dcterms:W3CDTF">2012-06-04T07:16:49Z</dcterms:modified>
  <cp:category/>
  <cp:version/>
  <cp:contentType/>
  <cp:contentStatus/>
</cp:coreProperties>
</file>