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0" windowWidth="19140" windowHeight="10330" activeTab="1"/>
  </bookViews>
  <sheets>
    <sheet name="Sheet4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Sheet1!$A:$F,Sheet1!$1:$1</definedName>
    <definedName name="_xlnm.Print_Titles" localSheetId="0">Sheet4!$A:$F,Sheet4!$1:$1</definedName>
  </definedNames>
  <calcPr calcId="145621"/>
</workbook>
</file>

<file path=xl/calcChain.xml><?xml version="1.0" encoding="utf-8"?>
<calcChain xmlns="http://schemas.openxmlformats.org/spreadsheetml/2006/main">
  <c r="S197" i="1" l="1"/>
  <c r="S190" i="1"/>
  <c r="S187" i="1"/>
  <c r="S172" i="1"/>
  <c r="S191" i="1" s="1"/>
  <c r="S30" i="1"/>
  <c r="S27" i="1"/>
  <c r="S192" i="1" s="1"/>
  <c r="S193" i="1" s="1"/>
  <c r="S198" i="1" s="1"/>
  <c r="S20" i="1"/>
  <c r="S19" i="1"/>
  <c r="S12" i="1"/>
  <c r="S9" i="1"/>
  <c r="S13" i="1" s="1"/>
  <c r="S21" i="1" s="1"/>
  <c r="G198" i="4"/>
  <c r="G197" i="4"/>
  <c r="G193" i="4"/>
  <c r="G192" i="4"/>
  <c r="G191" i="4"/>
  <c r="G190" i="4"/>
  <c r="G187" i="4"/>
  <c r="G172" i="4"/>
  <c r="G30" i="4"/>
  <c r="G27" i="4"/>
  <c r="G21" i="4"/>
  <c r="G20" i="4"/>
  <c r="G19" i="4"/>
  <c r="G13" i="4"/>
  <c r="G12" i="4"/>
  <c r="G9" i="4"/>
  <c r="I7" i="1" l="1"/>
  <c r="I8" i="1"/>
  <c r="I10" i="1"/>
  <c r="I11" i="1"/>
  <c r="I12" i="1"/>
  <c r="I15" i="1"/>
  <c r="I16" i="1"/>
  <c r="I17" i="1"/>
  <c r="I18" i="1"/>
  <c r="I20" i="1"/>
  <c r="I21" i="1"/>
  <c r="I22" i="1"/>
  <c r="I24" i="1"/>
  <c r="I25" i="1"/>
  <c r="I27" i="1"/>
  <c r="I28" i="1"/>
  <c r="I30" i="1"/>
  <c r="I31" i="1"/>
  <c r="I32" i="1"/>
  <c r="I33" i="1"/>
  <c r="I35" i="1"/>
  <c r="I36" i="1"/>
  <c r="I37" i="1"/>
  <c r="I38" i="1"/>
  <c r="I39" i="1"/>
  <c r="I41" i="1"/>
  <c r="I42" i="1"/>
  <c r="I43" i="1"/>
  <c r="I44" i="1"/>
  <c r="I45" i="1"/>
  <c r="I46" i="1"/>
  <c r="I48" i="1"/>
  <c r="I49" i="1"/>
  <c r="I50" i="1"/>
  <c r="I51" i="1"/>
  <c r="I54" i="1"/>
  <c r="I55" i="1"/>
  <c r="I56" i="1"/>
  <c r="I58" i="1"/>
  <c r="I59" i="1"/>
  <c r="I60" i="1"/>
  <c r="I61" i="1"/>
  <c r="I64" i="1"/>
  <c r="I65" i="1"/>
  <c r="I66" i="1"/>
  <c r="I67" i="1"/>
  <c r="I68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6" i="1"/>
  <c r="I87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7" i="1"/>
  <c r="I108" i="1"/>
  <c r="I109" i="1"/>
  <c r="I110" i="1"/>
  <c r="I4" i="1"/>
  <c r="G108" i="1"/>
  <c r="G109" i="1" s="1"/>
  <c r="G99" i="1"/>
  <c r="G93" i="1"/>
  <c r="G87" i="1"/>
  <c r="G79" i="1"/>
  <c r="G73" i="1"/>
  <c r="G66" i="1"/>
  <c r="G68" i="1" s="1"/>
  <c r="G61" i="1"/>
  <c r="G56" i="1"/>
  <c r="G103" i="1" s="1"/>
  <c r="G50" i="1"/>
  <c r="G45" i="1"/>
  <c r="G36" i="1"/>
  <c r="G33" i="1"/>
  <c r="G28" i="1"/>
  <c r="G25" i="1"/>
  <c r="G22" i="1"/>
  <c r="G18" i="1"/>
  <c r="G37" i="1" s="1"/>
  <c r="G8" i="1"/>
  <c r="G12" i="1" s="1"/>
  <c r="G51" i="1" s="1"/>
  <c r="G104" i="1" s="1"/>
  <c r="G110" i="1" l="1"/>
  <c r="H108" i="1" l="1"/>
  <c r="H109" i="1" s="1"/>
  <c r="H61" i="1"/>
  <c r="H99" i="1"/>
  <c r="H93" i="1"/>
  <c r="H87" i="1"/>
  <c r="H79" i="1"/>
  <c r="H73" i="1"/>
  <c r="H66" i="1"/>
  <c r="H68" i="1" s="1"/>
  <c r="H56" i="1"/>
  <c r="H50" i="1"/>
  <c r="H45" i="1"/>
  <c r="H36" i="1"/>
  <c r="H33" i="1"/>
  <c r="H28" i="1"/>
  <c r="H25" i="1"/>
  <c r="H22" i="1"/>
  <c r="H18" i="1"/>
  <c r="H37" i="1" s="1"/>
  <c r="H11" i="1"/>
  <c r="H8" i="1"/>
  <c r="H12" i="1" s="1"/>
  <c r="H51" i="1" l="1"/>
  <c r="H103" i="1"/>
  <c r="H104" i="1" l="1"/>
  <c r="H110" i="1" s="1"/>
</calcChain>
</file>

<file path=xl/sharedStrings.xml><?xml version="1.0" encoding="utf-8"?>
<sst xmlns="http://schemas.openxmlformats.org/spreadsheetml/2006/main" count="508" uniqueCount="296">
  <si>
    <t>Jan - Mar 12</t>
  </si>
  <si>
    <t>Ordinary Income/Expense</t>
  </si>
  <si>
    <t>Income</t>
  </si>
  <si>
    <t>Advertising Revenue</t>
  </si>
  <si>
    <t>Conference Income 2011</t>
  </si>
  <si>
    <t>Ireland 2011</t>
  </si>
  <si>
    <t>Training</t>
  </si>
  <si>
    <t>Total Ireland 2011</t>
  </si>
  <si>
    <t>Summit</t>
  </si>
  <si>
    <t>Sponsorship</t>
  </si>
  <si>
    <t>Total Summit</t>
  </si>
  <si>
    <t>Total Conference Income 2011</t>
  </si>
  <si>
    <t>Conference Income 2012</t>
  </si>
  <si>
    <t>AppSec AsiaPac 2012</t>
  </si>
  <si>
    <t>Conference</t>
  </si>
  <si>
    <t>Sponsorships</t>
  </si>
  <si>
    <t>Total AppSec AsiaPac 2012</t>
  </si>
  <si>
    <t>AppSec LatAm 2012</t>
  </si>
  <si>
    <t>AppSec LatAm 2012 - Other</t>
  </si>
  <si>
    <t>Total AppSec LatAm 2012</t>
  </si>
  <si>
    <t>AppSec Research 2012</t>
  </si>
  <si>
    <t>Total AppSec Research 2012</t>
  </si>
  <si>
    <t>AppSec US 2012</t>
  </si>
  <si>
    <t>Total AppSec US 2012</t>
  </si>
  <si>
    <t>DC 2012</t>
  </si>
  <si>
    <t>Total DC 2012</t>
  </si>
  <si>
    <t>SnoFroc 2012</t>
  </si>
  <si>
    <t>Total SnoFroc 2012</t>
  </si>
  <si>
    <t>Total Conference Income 2012</t>
  </si>
  <si>
    <t>Donated Services</t>
  </si>
  <si>
    <t>Donations</t>
  </si>
  <si>
    <t>Membership Income</t>
  </si>
  <si>
    <t>Individual Supporter</t>
  </si>
  <si>
    <t>Local Chapter Supporter</t>
  </si>
  <si>
    <t>Organization Supporter</t>
  </si>
  <si>
    <t>Membership Income - Other</t>
  </si>
  <si>
    <t>Total Membership Income</t>
  </si>
  <si>
    <t>Recovered Local Chapter Funds</t>
  </si>
  <si>
    <t>Training Income 2012</t>
  </si>
  <si>
    <t>Montreal Training 2012</t>
  </si>
  <si>
    <t>Ottawa Training 2012</t>
  </si>
  <si>
    <t>Total Training Income 2012</t>
  </si>
  <si>
    <t>Total Income</t>
  </si>
  <si>
    <t>Expense</t>
  </si>
  <si>
    <t>Bank Service Charges</t>
  </si>
  <si>
    <t>Credit Card Fees</t>
  </si>
  <si>
    <t>Bank Service Charges - Other</t>
  </si>
  <si>
    <t>Total Bank Service Charges</t>
  </si>
  <si>
    <t>Committee Support</t>
  </si>
  <si>
    <t>Chapter Committee</t>
  </si>
  <si>
    <t>OWASP on the move</t>
  </si>
  <si>
    <t>Chapter Committee - Other</t>
  </si>
  <si>
    <t>Total Chapter Committee</t>
  </si>
  <si>
    <t>Conference Committee</t>
  </si>
  <si>
    <t>Total Committee Support</t>
  </si>
  <si>
    <t>Conferences 2011</t>
  </si>
  <si>
    <t>AppSec Asia 2011</t>
  </si>
  <si>
    <t>AppSec US 2011</t>
  </si>
  <si>
    <t>LASCON 2011</t>
  </si>
  <si>
    <t>Total Conferences 2011</t>
  </si>
  <si>
    <t>Conferences 2012</t>
  </si>
  <si>
    <t>AsiaPac 2012</t>
  </si>
  <si>
    <t>Total Conferences 2012</t>
  </si>
  <si>
    <t>Employee Benefits</t>
  </si>
  <si>
    <t>Internet Expenses</t>
  </si>
  <si>
    <t>Marketing and Communications</t>
  </si>
  <si>
    <t>Merchandise</t>
  </si>
  <si>
    <t>Office Supplies</t>
  </si>
  <si>
    <t>OWASP Insurance</t>
  </si>
  <si>
    <t>Workers Compensation</t>
  </si>
  <si>
    <t>Total OWASP Insurance</t>
  </si>
  <si>
    <t>Payroll Expenses</t>
  </si>
  <si>
    <t>Employee Vacation</t>
  </si>
  <si>
    <t>Payroll - Salary</t>
  </si>
  <si>
    <t>Payroll Fees</t>
  </si>
  <si>
    <t>Payroll Taxes</t>
  </si>
  <si>
    <t>Total Payroll Expenses</t>
  </si>
  <si>
    <t>Phone Expenses</t>
  </si>
  <si>
    <t>Postage and Delivery</t>
  </si>
  <si>
    <t>Professional Fees</t>
  </si>
  <si>
    <t>Accounting</t>
  </si>
  <si>
    <t>Administrative Support</t>
  </si>
  <si>
    <t>Total Professional Fees</t>
  </si>
  <si>
    <t>Project Support</t>
  </si>
  <si>
    <t>Registrations</t>
  </si>
  <si>
    <t>Rent</t>
  </si>
  <si>
    <t>Travel Expenses</t>
  </si>
  <si>
    <t>Airfare</t>
  </si>
  <si>
    <t>Fees</t>
  </si>
  <si>
    <t>Food</t>
  </si>
  <si>
    <t>Total Travel Expenses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</si>
  <si>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</si>
  <si>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</si>
  <si>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</si>
  <si>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</si>
  <si>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</si>
  <si>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</si>
  <si>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</si>
  <si>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</si>
  <si>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Jan - Feb 12</t>
  </si>
  <si>
    <t>March 12</t>
  </si>
  <si>
    <t>Mar 31, 12</t>
  </si>
  <si>
    <t>ASSETS</t>
  </si>
  <si>
    <t>Current Assets</t>
  </si>
  <si>
    <t>Checking/Savings</t>
  </si>
  <si>
    <t>Citibank Checking</t>
  </si>
  <si>
    <t>Citibank Money Market</t>
  </si>
  <si>
    <t>Paypal</t>
  </si>
  <si>
    <t>Smith Barney Checking</t>
  </si>
  <si>
    <t>Total Checking/Savings</t>
  </si>
  <si>
    <t>Accounts Receivable</t>
  </si>
  <si>
    <t>Total Accounts Receivable</t>
  </si>
  <si>
    <t>Total Current Assets</t>
  </si>
  <si>
    <t>Fixed Assets</t>
  </si>
  <si>
    <t>Equipment</t>
  </si>
  <si>
    <t>OWASP.org</t>
  </si>
  <si>
    <t>Accumulated Dep - OWASP.org</t>
  </si>
  <si>
    <t>OWASP.org - Other</t>
  </si>
  <si>
    <t>Total OWASP.org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</si>
  <si>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</si>
  <si>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</si>
  <si>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</si>
  <si>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</si>
  <si>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</si>
  <si>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</si>
  <si>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</si>
  <si>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Credit Cards</t>
  </si>
  <si>
    <t>Chase Credit Card</t>
  </si>
  <si>
    <t>Total Credit Cards</t>
  </si>
  <si>
    <t>Other Current Liabilities</t>
  </si>
  <si>
    <t>Accrued Employee HSA Contrib</t>
  </si>
  <si>
    <t>Accrued Employee Medical Expens</t>
  </si>
  <si>
    <t>Accrued Employee Simple IRA Con</t>
  </si>
  <si>
    <t>Due to Local Chapters</t>
  </si>
  <si>
    <t>Due to Ahmedabad</t>
  </si>
  <si>
    <t>Due to Algeria</t>
  </si>
  <si>
    <t>Due to Andalucia</t>
  </si>
  <si>
    <t>Due to Argentina</t>
  </si>
  <si>
    <t>Due to Atlanta</t>
  </si>
  <si>
    <t>Due to Austin</t>
  </si>
  <si>
    <t>Due to Austria</t>
  </si>
  <si>
    <t>Due to Bangalore</t>
  </si>
  <si>
    <t>Due to Bay Area</t>
  </si>
  <si>
    <t>Due to Belgium</t>
  </si>
  <si>
    <t>Due to Birmingham</t>
  </si>
  <si>
    <t>Due to Birmingham UK</t>
  </si>
  <si>
    <t>Due to Bolivia</t>
  </si>
  <si>
    <t>Due to Boston</t>
  </si>
  <si>
    <t>Due to Boulder</t>
  </si>
  <si>
    <t>Due to Brasilia</t>
  </si>
  <si>
    <t>Due to Brazil</t>
  </si>
  <si>
    <t>Due to Brisbane</t>
  </si>
  <si>
    <t>Due to Campinas</t>
  </si>
  <si>
    <t>Due to Charlotte</t>
  </si>
  <si>
    <t>Due to Charlottesville</t>
  </si>
  <si>
    <t>Due to Chennai</t>
  </si>
  <si>
    <t>Due to Chicago</t>
  </si>
  <si>
    <t>Due to Chile</t>
  </si>
  <si>
    <t>Due to China</t>
  </si>
  <si>
    <t>Due to Cincinatti</t>
  </si>
  <si>
    <t>Due to Cleveland</t>
  </si>
  <si>
    <t>Due to Columbus</t>
  </si>
  <si>
    <t>Due to Costa Rica</t>
  </si>
  <si>
    <t>Due to Croatia</t>
  </si>
  <si>
    <t>Due to Dallas</t>
  </si>
  <si>
    <t>Due to Delhi</t>
  </si>
  <si>
    <t>Due to Denver</t>
  </si>
  <si>
    <t>Due to Dublin</t>
  </si>
  <si>
    <t>Due to Ecuador</t>
  </si>
  <si>
    <t>Due to Edmonton</t>
  </si>
  <si>
    <t>Due to France</t>
  </si>
  <si>
    <t>Due to Geneva</t>
  </si>
  <si>
    <t>Due to Germany</t>
  </si>
  <si>
    <t>Due to Goiania</t>
  </si>
  <si>
    <t>Due to Gothenburg</t>
  </si>
  <si>
    <t>Due to Greece</t>
  </si>
  <si>
    <t>Due to Guatemala</t>
  </si>
  <si>
    <t>Due to Hawaii</t>
  </si>
  <si>
    <t>Due to Helsinki</t>
  </si>
  <si>
    <t>Due to Hong Kong</t>
  </si>
  <si>
    <t>Due to Houston</t>
  </si>
  <si>
    <t>Due to Huntsville</t>
  </si>
  <si>
    <t>Due to Hyderabad</t>
  </si>
  <si>
    <t>Due to India</t>
  </si>
  <si>
    <t>Due to Indianapolis</t>
  </si>
  <si>
    <t>Due to Indonesia</t>
  </si>
  <si>
    <t>Due to Israel</t>
  </si>
  <si>
    <t>Due to Italy</t>
  </si>
  <si>
    <t>Due to Japan</t>
  </si>
  <si>
    <t>Due to Kansas City</t>
  </si>
  <si>
    <t>Due to Leeds UK</t>
  </si>
  <si>
    <t>Due to Limerick</t>
  </si>
  <si>
    <t>Due to London</t>
  </si>
  <si>
    <t>Due to Long Island</t>
  </si>
  <si>
    <t>Due to Los Angeles</t>
  </si>
  <si>
    <t>Due to Louisville</t>
  </si>
  <si>
    <t>Due to Luxemberg</t>
  </si>
  <si>
    <t>Due to Malaysia</t>
  </si>
  <si>
    <t>Due to Manchester</t>
  </si>
  <si>
    <t>Due to Melbourne</t>
  </si>
  <si>
    <t>Due to Memphis</t>
  </si>
  <si>
    <t>Due to Miami Mt Lauderdale</t>
  </si>
  <si>
    <t>Due to Milwaukee</t>
  </si>
  <si>
    <t>Due to Minneapolis St Paul</t>
  </si>
  <si>
    <t>Due to Montreal</t>
  </si>
  <si>
    <t>Due to Morocco</t>
  </si>
  <si>
    <t>Due to Mumbai</t>
  </si>
  <si>
    <t>Due to Nashville</t>
  </si>
  <si>
    <t>Due to Netherlands</t>
  </si>
  <si>
    <t>Due to New Jersey</t>
  </si>
  <si>
    <t>Due to New Zealand</t>
  </si>
  <si>
    <t>Due to Newcastle UK</t>
  </si>
  <si>
    <t>Due to Norway</t>
  </si>
  <si>
    <t>Due to NYC</t>
  </si>
  <si>
    <t>Due to Ohio</t>
  </si>
  <si>
    <t>Due to Omaha</t>
  </si>
  <si>
    <t>Due to Orange County</t>
  </si>
  <si>
    <t>Due to Orlando</t>
  </si>
  <si>
    <t>Due to Ottawa</t>
  </si>
  <si>
    <t>Due to Pakistan</t>
  </si>
  <si>
    <t>Due to Paraiba</t>
  </si>
  <si>
    <t>Due to Peoria</t>
  </si>
  <si>
    <t>Due to Perth Australia</t>
  </si>
  <si>
    <t>Due to Peru</t>
  </si>
  <si>
    <t>Due to Philadelphia</t>
  </si>
  <si>
    <t>Due to Phoenix</t>
  </si>
  <si>
    <t>Due to Pittsburgh</t>
  </si>
  <si>
    <t>Due to Poland</t>
  </si>
  <si>
    <t>Due to Portland</t>
  </si>
  <si>
    <t>Due to Porto Alegre</t>
  </si>
  <si>
    <t>Due to Portugal</t>
  </si>
  <si>
    <t>Due to Puerto Rico</t>
  </si>
  <si>
    <t>Due to Quebec City</t>
  </si>
  <si>
    <t>Due to Recife</t>
  </si>
  <si>
    <t>Due to Riyadh</t>
  </si>
  <si>
    <t>Due to Rochester</t>
  </si>
  <si>
    <t>Due to Romania</t>
  </si>
  <si>
    <t>Due to Russia</t>
  </si>
  <si>
    <t>Due to Sacramento</t>
  </si>
  <si>
    <t>Due to Saint Louis</t>
  </si>
  <si>
    <t>Due to Salt Lake</t>
  </si>
  <si>
    <t>Due to San Antonio</t>
  </si>
  <si>
    <t>Due to San Diego</t>
  </si>
  <si>
    <t>Due to Sao Paulo</t>
  </si>
  <si>
    <t>Due to Saudi Arabia</t>
  </si>
  <si>
    <t>Due to Scotland</t>
  </si>
  <si>
    <t>Due to Seattle</t>
  </si>
  <si>
    <t>Due to Singapore</t>
  </si>
  <si>
    <t>Due to Slovakia</t>
  </si>
  <si>
    <t>Due to Slovenia</t>
  </si>
  <si>
    <t>Due to South Dakota</t>
  </si>
  <si>
    <t>Due to South Florida</t>
  </si>
  <si>
    <t>Due to South Korea</t>
  </si>
  <si>
    <t>Due to Spain</t>
  </si>
  <si>
    <t>Due to Suncoast</t>
  </si>
  <si>
    <t>Due to Sweden</t>
  </si>
  <si>
    <t>Due to Switzerland</t>
  </si>
  <si>
    <t>Due to Sydney</t>
  </si>
  <si>
    <t>Due to Tampa</t>
  </si>
  <si>
    <t>Due to Thailand</t>
  </si>
  <si>
    <t>Due to Tokyo</t>
  </si>
  <si>
    <t>Due to Toronto</t>
  </si>
  <si>
    <t>Due to Turkey</t>
  </si>
  <si>
    <t>Due to United Arab Emirates</t>
  </si>
  <si>
    <t>Due to Uruguay</t>
  </si>
  <si>
    <t>Due to Vancouver</t>
  </si>
  <si>
    <t>Due to Vermont</t>
  </si>
  <si>
    <t>Due to Virginia</t>
  </si>
  <si>
    <t>Due to Washington DC</t>
  </si>
  <si>
    <t>Due to Ypisilanti</t>
  </si>
  <si>
    <t>Total Due to Local Chapters</t>
  </si>
  <si>
    <t>Due to Projects</t>
  </si>
  <si>
    <t>Due to AppSec Tutorial Series</t>
  </si>
  <si>
    <t>Due to ASVS</t>
  </si>
  <si>
    <t>Due to China Project</t>
  </si>
  <si>
    <t>Due to dotnet</t>
  </si>
  <si>
    <t>Due to ESAPI</t>
  </si>
  <si>
    <t>Due to Live CD</t>
  </si>
  <si>
    <t>Due to Mobile Security</t>
  </si>
  <si>
    <t>Due to ModSecurity</t>
  </si>
  <si>
    <t>Due to OpenSamm</t>
  </si>
  <si>
    <t>Due to OWASP CTF</t>
  </si>
  <si>
    <t>Due to PodCast</t>
  </si>
  <si>
    <t>Due to Testing Guide</t>
  </si>
  <si>
    <t>Due to Zed Attack Proxy</t>
  </si>
  <si>
    <t>Total Due to Projects</t>
  </si>
  <si>
    <t>Payroll Liabilities</t>
  </si>
  <si>
    <t>Accrued Vacation Payable</t>
  </si>
  <si>
    <t>Total Payroll Liabilities</t>
  </si>
  <si>
    <t>Total Other Current Liabilities</t>
  </si>
  <si>
    <t>Total Current Liabilities</t>
  </si>
  <si>
    <t>Total Liabilities</t>
  </si>
  <si>
    <t>Equity</t>
  </si>
  <si>
    <t>Retained Earnings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</si>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</sst>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0" fontId="2" fillId="0" borderId="0" xfId="0" applyNumberFormat="1" applyFont="1"/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49" fontId="1" fillId="0" borderId="0" xfId="0" applyNumberFormat="1" applyFont="1"/>
    <xf numFmtId="164" fontId="6" fillId="0" borderId="0" xfId="0" applyNumberFormat="1" applyFont="1"/>
    <xf numFmtId="164" fontId="6" fillId="0" borderId="2" xfId="0" applyNumberFormat="1" applyFont="1" applyBorder="1"/>
    <xf numFmtId="164" fontId="6" fillId="0" borderId="0" xfId="0" applyNumberFormat="1" applyFont="1" applyBorder="1"/>
    <xf numFmtId="164" fontId="6" fillId="0" borderId="3" xfId="0" applyNumberFormat="1" applyFont="1" applyBorder="1"/>
    <xf numFmtId="164" fontId="6" fillId="0" borderId="4" xfId="0" applyNumberFormat="1" applyFont="1" applyBorder="1"/>
    <xf numFmtId="164" fontId="1" fillId="0" borderId="5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164" fontId="2" fillId="0" borderId="5" xfId="0" applyNumberFormat="1" applyFont="1" applyBorder="1"/>
    <xf numFmtId="0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sqref="A1:G1048576"/>
    </sheetView>
  </sheetViews>
  <sheetFormatPr defaultRowHeight="14.5" x14ac:dyDescent="0.35"/>
  <cols>
    <col min="1" max="5" width="2.90625" style="25" customWidth="1"/>
    <col min="6" max="6" width="23.26953125" style="25" customWidth="1"/>
    <col min="7" max="7" width="8.08984375" style="26" bestFit="1" customWidth="1"/>
  </cols>
  <sheetData>
    <row r="1" spans="1:7" s="2" customFormat="1" ht="15" thickBot="1" x14ac:dyDescent="0.4">
      <c r="A1" s="23"/>
      <c r="B1" s="23"/>
      <c r="C1" s="23"/>
      <c r="D1" s="23"/>
      <c r="E1" s="23"/>
      <c r="F1" s="23"/>
      <c r="G1" s="24" t="s">
        <v>101</v>
      </c>
    </row>
    <row r="2" spans="1:7" ht="15" thickTop="1" x14ac:dyDescent="0.35">
      <c r="A2" s="16" t="s">
        <v>102</v>
      </c>
      <c r="B2" s="16"/>
      <c r="C2" s="16"/>
      <c r="D2" s="16"/>
      <c r="E2" s="16"/>
      <c r="F2" s="16"/>
      <c r="G2" s="17"/>
    </row>
    <row r="3" spans="1:7" x14ac:dyDescent="0.35">
      <c r="A3" s="16"/>
      <c r="B3" s="16" t="s">
        <v>103</v>
      </c>
      <c r="C3" s="16"/>
      <c r="D3" s="16"/>
      <c r="E3" s="16"/>
      <c r="F3" s="16"/>
      <c r="G3" s="17"/>
    </row>
    <row r="4" spans="1:7" x14ac:dyDescent="0.35">
      <c r="A4" s="16"/>
      <c r="B4" s="16"/>
      <c r="C4" s="16" t="s">
        <v>104</v>
      </c>
      <c r="D4" s="16"/>
      <c r="E4" s="16"/>
      <c r="F4" s="16"/>
      <c r="G4" s="17"/>
    </row>
    <row r="5" spans="1:7" x14ac:dyDescent="0.35">
      <c r="A5" s="16"/>
      <c r="B5" s="16"/>
      <c r="C5" s="16"/>
      <c r="D5" s="16" t="s">
        <v>105</v>
      </c>
      <c r="E5" s="16"/>
      <c r="F5" s="16"/>
      <c r="G5" s="17">
        <v>84260.54</v>
      </c>
    </row>
    <row r="6" spans="1:7" x14ac:dyDescent="0.35">
      <c r="A6" s="16"/>
      <c r="B6" s="16"/>
      <c r="C6" s="16"/>
      <c r="D6" s="16" t="s">
        <v>106</v>
      </c>
      <c r="E6" s="16"/>
      <c r="F6" s="16"/>
      <c r="G6" s="17">
        <v>111938.93</v>
      </c>
    </row>
    <row r="7" spans="1:7" x14ac:dyDescent="0.35">
      <c r="A7" s="16"/>
      <c r="B7" s="16"/>
      <c r="C7" s="16"/>
      <c r="D7" s="16" t="s">
        <v>107</v>
      </c>
      <c r="E7" s="16"/>
      <c r="F7" s="16"/>
      <c r="G7" s="17">
        <v>32592.76</v>
      </c>
    </row>
    <row r="8" spans="1:7" ht="15" thickBot="1" x14ac:dyDescent="0.4">
      <c r="A8" s="16"/>
      <c r="B8" s="16"/>
      <c r="C8" s="16"/>
      <c r="D8" s="16" t="s">
        <v>108</v>
      </c>
      <c r="E8" s="16"/>
      <c r="F8" s="16"/>
      <c r="G8" s="18">
        <v>131927.26999999999</v>
      </c>
    </row>
    <row r="9" spans="1:7" x14ac:dyDescent="0.35">
      <c r="A9" s="16"/>
      <c r="B9" s="16"/>
      <c r="C9" s="16" t="s">
        <v>109</v>
      </c>
      <c r="D9" s="16"/>
      <c r="E9" s="16"/>
      <c r="F9" s="16"/>
      <c r="G9" s="17">
        <f>ROUND(SUM(G4:G8),5)</f>
        <v>360719.5</v>
      </c>
    </row>
    <row r="10" spans="1:7" ht="29" customHeight="1" x14ac:dyDescent="0.35">
      <c r="A10" s="16"/>
      <c r="B10" s="16"/>
      <c r="C10" s="16" t="s">
        <v>110</v>
      </c>
      <c r="D10" s="16"/>
      <c r="E10" s="16"/>
      <c r="F10" s="16"/>
      <c r="G10" s="17"/>
    </row>
    <row r="11" spans="1:7" ht="15" thickBot="1" x14ac:dyDescent="0.4">
      <c r="A11" s="16"/>
      <c r="B11" s="16"/>
      <c r="C11" s="16"/>
      <c r="D11" s="16" t="s">
        <v>110</v>
      </c>
      <c r="E11" s="16"/>
      <c r="F11" s="16"/>
      <c r="G11" s="19">
        <v>62320</v>
      </c>
    </row>
    <row r="12" spans="1:7" ht="15" thickBot="1" x14ac:dyDescent="0.4">
      <c r="A12" s="16"/>
      <c r="B12" s="16"/>
      <c r="C12" s="16" t="s">
        <v>111</v>
      </c>
      <c r="D12" s="16"/>
      <c r="E12" s="16"/>
      <c r="F12" s="16"/>
      <c r="G12" s="20">
        <f>ROUND(SUM(G10:G11),5)</f>
        <v>62320</v>
      </c>
    </row>
    <row r="13" spans="1:7" ht="29" customHeight="1" x14ac:dyDescent="0.35">
      <c r="A13" s="16"/>
      <c r="B13" s="16" t="s">
        <v>112</v>
      </c>
      <c r="C13" s="16"/>
      <c r="D13" s="16"/>
      <c r="E13" s="16"/>
      <c r="F13" s="16"/>
      <c r="G13" s="17">
        <f>ROUND(G3+G9+G12,5)</f>
        <v>423039.5</v>
      </c>
    </row>
    <row r="14" spans="1:7" ht="29" customHeight="1" x14ac:dyDescent="0.35">
      <c r="A14" s="16"/>
      <c r="B14" s="16" t="s">
        <v>113</v>
      </c>
      <c r="C14" s="16"/>
      <c r="D14" s="16"/>
      <c r="E14" s="16"/>
      <c r="F14" s="16"/>
      <c r="G14" s="17"/>
    </row>
    <row r="15" spans="1:7" x14ac:dyDescent="0.35">
      <c r="A15" s="16"/>
      <c r="B15" s="16"/>
      <c r="C15" s="16" t="s">
        <v>114</v>
      </c>
      <c r="D15" s="16"/>
      <c r="E15" s="16"/>
      <c r="F15" s="16"/>
      <c r="G15" s="17">
        <v>17656.2</v>
      </c>
    </row>
    <row r="16" spans="1:7" x14ac:dyDescent="0.35">
      <c r="A16" s="16"/>
      <c r="B16" s="16"/>
      <c r="C16" s="16" t="s">
        <v>115</v>
      </c>
      <c r="D16" s="16"/>
      <c r="E16" s="16"/>
      <c r="F16" s="16"/>
      <c r="G16" s="17"/>
    </row>
    <row r="17" spans="1:7" x14ac:dyDescent="0.35">
      <c r="A17" s="16"/>
      <c r="B17" s="16"/>
      <c r="C17" s="16"/>
      <c r="D17" s="16" t="s">
        <v>116</v>
      </c>
      <c r="E17" s="16"/>
      <c r="F17" s="16"/>
      <c r="G17" s="17">
        <v>-30000</v>
      </c>
    </row>
    <row r="18" spans="1:7" ht="15" thickBot="1" x14ac:dyDescent="0.4">
      <c r="A18" s="16"/>
      <c r="B18" s="16"/>
      <c r="C18" s="16"/>
      <c r="D18" s="16" t="s">
        <v>117</v>
      </c>
      <c r="E18" s="16"/>
      <c r="F18" s="16"/>
      <c r="G18" s="19">
        <v>30000</v>
      </c>
    </row>
    <row r="19" spans="1:7" ht="15" thickBot="1" x14ac:dyDescent="0.4">
      <c r="A19" s="16"/>
      <c r="B19" s="16"/>
      <c r="C19" s="16" t="s">
        <v>118</v>
      </c>
      <c r="D19" s="16"/>
      <c r="E19" s="16"/>
      <c r="F19" s="16"/>
      <c r="G19" s="21">
        <f>ROUND(SUM(G16:G18),5)</f>
        <v>0</v>
      </c>
    </row>
    <row r="20" spans="1:7" ht="29" customHeight="1" thickBot="1" x14ac:dyDescent="0.4">
      <c r="A20" s="16"/>
      <c r="B20" s="16" t="s">
        <v>119</v>
      </c>
      <c r="C20" s="16"/>
      <c r="D20" s="16"/>
      <c r="E20" s="16"/>
      <c r="F20" s="16"/>
      <c r="G20" s="21">
        <f>ROUND(SUM(G14:G15)+G19,5)</f>
        <v>17656.2</v>
      </c>
    </row>
    <row r="21" spans="1:7" s="1" customFormat="1" ht="29" customHeight="1" thickBot="1" x14ac:dyDescent="0.3">
      <c r="A21" s="16" t="s">
        <v>120</v>
      </c>
      <c r="B21" s="16"/>
      <c r="C21" s="16"/>
      <c r="D21" s="16"/>
      <c r="E21" s="16"/>
      <c r="F21" s="16"/>
      <c r="G21" s="22">
        <f>ROUND(G2+G13+G20,5)</f>
        <v>440695.7</v>
      </c>
    </row>
    <row r="22" spans="1:7" ht="30" customHeight="1" thickTop="1" x14ac:dyDescent="0.35">
      <c r="A22" s="16" t="s">
        <v>121</v>
      </c>
      <c r="B22" s="16"/>
      <c r="C22" s="16"/>
      <c r="D22" s="16"/>
      <c r="E22" s="16"/>
      <c r="F22" s="16"/>
      <c r="G22" s="17"/>
    </row>
    <row r="23" spans="1:7" x14ac:dyDescent="0.35">
      <c r="A23" s="16"/>
      <c r="B23" s="16" t="s">
        <v>122</v>
      </c>
      <c r="C23" s="16"/>
      <c r="D23" s="16"/>
      <c r="E23" s="16"/>
      <c r="F23" s="16"/>
      <c r="G23" s="17"/>
    </row>
    <row r="24" spans="1:7" x14ac:dyDescent="0.35">
      <c r="A24" s="16"/>
      <c r="B24" s="16"/>
      <c r="C24" s="16" t="s">
        <v>123</v>
      </c>
      <c r="D24" s="16"/>
      <c r="E24" s="16"/>
      <c r="F24" s="16"/>
      <c r="G24" s="17"/>
    </row>
    <row r="25" spans="1:7" x14ac:dyDescent="0.35">
      <c r="A25" s="16"/>
      <c r="B25" s="16"/>
      <c r="C25" s="16"/>
      <c r="D25" s="16" t="s">
        <v>124</v>
      </c>
      <c r="E25" s="16"/>
      <c r="F25" s="16"/>
      <c r="G25" s="17"/>
    </row>
    <row r="26" spans="1:7" ht="15" thickBot="1" x14ac:dyDescent="0.4">
      <c r="A26" s="16"/>
      <c r="B26" s="16"/>
      <c r="C26" s="16"/>
      <c r="D26" s="16"/>
      <c r="E26" s="16" t="s">
        <v>124</v>
      </c>
      <c r="F26" s="16"/>
      <c r="G26" s="18">
        <v>-162.09</v>
      </c>
    </row>
    <row r="27" spans="1:7" x14ac:dyDescent="0.35">
      <c r="A27" s="16"/>
      <c r="B27" s="16"/>
      <c r="C27" s="16"/>
      <c r="D27" s="16" t="s">
        <v>125</v>
      </c>
      <c r="E27" s="16"/>
      <c r="F27" s="16"/>
      <c r="G27" s="17">
        <f>ROUND(SUM(G25:G26),5)</f>
        <v>-162.09</v>
      </c>
    </row>
    <row r="28" spans="1:7" ht="29" customHeight="1" x14ac:dyDescent="0.35">
      <c r="A28" s="16"/>
      <c r="B28" s="16"/>
      <c r="C28" s="16"/>
      <c r="D28" s="16" t="s">
        <v>126</v>
      </c>
      <c r="E28" s="16"/>
      <c r="F28" s="16"/>
      <c r="G28" s="17"/>
    </row>
    <row r="29" spans="1:7" ht="15" thickBot="1" x14ac:dyDescent="0.4">
      <c r="A29" s="16"/>
      <c r="B29" s="16"/>
      <c r="C29" s="16"/>
      <c r="D29" s="16"/>
      <c r="E29" s="16" t="s">
        <v>127</v>
      </c>
      <c r="F29" s="16"/>
      <c r="G29" s="18">
        <v>-6098.09</v>
      </c>
    </row>
    <row r="30" spans="1:7" x14ac:dyDescent="0.35">
      <c r="A30" s="16"/>
      <c r="B30" s="16"/>
      <c r="C30" s="16"/>
      <c r="D30" s="16" t="s">
        <v>128</v>
      </c>
      <c r="E30" s="16"/>
      <c r="F30" s="16"/>
      <c r="G30" s="17">
        <f>ROUND(SUM(G28:G29),5)</f>
        <v>-6098.09</v>
      </c>
    </row>
    <row r="31" spans="1:7" ht="29" customHeight="1" x14ac:dyDescent="0.35">
      <c r="A31" s="16"/>
      <c r="B31" s="16"/>
      <c r="C31" s="16"/>
      <c r="D31" s="16" t="s">
        <v>129</v>
      </c>
      <c r="E31" s="16"/>
      <c r="F31" s="16"/>
      <c r="G31" s="17"/>
    </row>
    <row r="32" spans="1:7" x14ac:dyDescent="0.35">
      <c r="A32" s="16"/>
      <c r="B32" s="16"/>
      <c r="C32" s="16"/>
      <c r="D32" s="16"/>
      <c r="E32" s="16" t="s">
        <v>130</v>
      </c>
      <c r="F32" s="16"/>
      <c r="G32" s="17">
        <v>-205.15</v>
      </c>
    </row>
    <row r="33" spans="1:7" x14ac:dyDescent="0.35">
      <c r="A33" s="16"/>
      <c r="B33" s="16"/>
      <c r="C33" s="16"/>
      <c r="D33" s="16"/>
      <c r="E33" s="16" t="s">
        <v>131</v>
      </c>
      <c r="F33" s="16"/>
      <c r="G33" s="17">
        <v>-269.64</v>
      </c>
    </row>
    <row r="34" spans="1:7" x14ac:dyDescent="0.35">
      <c r="A34" s="16"/>
      <c r="B34" s="16"/>
      <c r="C34" s="16"/>
      <c r="D34" s="16"/>
      <c r="E34" s="16" t="s">
        <v>132</v>
      </c>
      <c r="F34" s="16"/>
      <c r="G34" s="17">
        <v>-206.26</v>
      </c>
    </row>
    <row r="35" spans="1:7" x14ac:dyDescent="0.35">
      <c r="A35" s="16"/>
      <c r="B35" s="16"/>
      <c r="C35" s="16"/>
      <c r="D35" s="16"/>
      <c r="E35" s="16" t="s">
        <v>133</v>
      </c>
      <c r="F35" s="16"/>
      <c r="G35" s="17"/>
    </row>
    <row r="36" spans="1:7" x14ac:dyDescent="0.35">
      <c r="A36" s="16"/>
      <c r="B36" s="16"/>
      <c r="C36" s="16"/>
      <c r="D36" s="16"/>
      <c r="E36" s="16"/>
      <c r="F36" s="16" t="s">
        <v>134</v>
      </c>
      <c r="G36" s="17">
        <v>20</v>
      </c>
    </row>
    <row r="37" spans="1:7" x14ac:dyDescent="0.35">
      <c r="A37" s="16"/>
      <c r="B37" s="16"/>
      <c r="C37" s="16"/>
      <c r="D37" s="16"/>
      <c r="E37" s="16"/>
      <c r="F37" s="16" t="s">
        <v>135</v>
      </c>
      <c r="G37" s="17">
        <v>20</v>
      </c>
    </row>
    <row r="38" spans="1:7" x14ac:dyDescent="0.35">
      <c r="A38" s="16"/>
      <c r="B38" s="16"/>
      <c r="C38" s="16"/>
      <c r="D38" s="16"/>
      <c r="E38" s="16"/>
      <c r="F38" s="16" t="s">
        <v>136</v>
      </c>
      <c r="G38" s="17">
        <v>40</v>
      </c>
    </row>
    <row r="39" spans="1:7" x14ac:dyDescent="0.35">
      <c r="A39" s="16"/>
      <c r="B39" s="16"/>
      <c r="C39" s="16"/>
      <c r="D39" s="16"/>
      <c r="E39" s="16"/>
      <c r="F39" s="16" t="s">
        <v>137</v>
      </c>
      <c r="G39" s="17">
        <v>292</v>
      </c>
    </row>
    <row r="40" spans="1:7" x14ac:dyDescent="0.35">
      <c r="A40" s="16"/>
      <c r="B40" s="16"/>
      <c r="C40" s="16"/>
      <c r="D40" s="16"/>
      <c r="E40" s="16"/>
      <c r="F40" s="16" t="s">
        <v>138</v>
      </c>
      <c r="G40" s="17">
        <v>770.44</v>
      </c>
    </row>
    <row r="41" spans="1:7" x14ac:dyDescent="0.35">
      <c r="A41" s="16"/>
      <c r="B41" s="16"/>
      <c r="C41" s="16"/>
      <c r="D41" s="16"/>
      <c r="E41" s="16"/>
      <c r="F41" s="16" t="s">
        <v>139</v>
      </c>
      <c r="G41" s="17">
        <v>16541.36</v>
      </c>
    </row>
    <row r="42" spans="1:7" x14ac:dyDescent="0.35">
      <c r="A42" s="16"/>
      <c r="B42" s="16"/>
      <c r="C42" s="16"/>
      <c r="D42" s="16"/>
      <c r="E42" s="16"/>
      <c r="F42" s="16" t="s">
        <v>140</v>
      </c>
      <c r="G42" s="17">
        <v>40</v>
      </c>
    </row>
    <row r="43" spans="1:7" x14ac:dyDescent="0.35">
      <c r="A43" s="16"/>
      <c r="B43" s="16"/>
      <c r="C43" s="16"/>
      <c r="D43" s="16"/>
      <c r="E43" s="16"/>
      <c r="F43" s="16" t="s">
        <v>141</v>
      </c>
      <c r="G43" s="17">
        <v>40</v>
      </c>
    </row>
    <row r="44" spans="1:7" x14ac:dyDescent="0.35">
      <c r="A44" s="16"/>
      <c r="B44" s="16"/>
      <c r="C44" s="16"/>
      <c r="D44" s="16"/>
      <c r="E44" s="16"/>
      <c r="F44" s="16" t="s">
        <v>142</v>
      </c>
      <c r="G44" s="17">
        <v>3967.71</v>
      </c>
    </row>
    <row r="45" spans="1:7" x14ac:dyDescent="0.35">
      <c r="A45" s="16"/>
      <c r="B45" s="16"/>
      <c r="C45" s="16"/>
      <c r="D45" s="16"/>
      <c r="E45" s="16"/>
      <c r="F45" s="16" t="s">
        <v>143</v>
      </c>
      <c r="G45" s="17">
        <v>746.74</v>
      </c>
    </row>
    <row r="46" spans="1:7" x14ac:dyDescent="0.35">
      <c r="A46" s="16"/>
      <c r="B46" s="16"/>
      <c r="C46" s="16"/>
      <c r="D46" s="16"/>
      <c r="E46" s="16"/>
      <c r="F46" s="16" t="s">
        <v>144</v>
      </c>
      <c r="G46" s="17">
        <v>60</v>
      </c>
    </row>
    <row r="47" spans="1:7" x14ac:dyDescent="0.35">
      <c r="A47" s="16"/>
      <c r="B47" s="16"/>
      <c r="C47" s="16"/>
      <c r="D47" s="16"/>
      <c r="E47" s="16"/>
      <c r="F47" s="16" t="s">
        <v>145</v>
      </c>
      <c r="G47" s="17">
        <v>440.18</v>
      </c>
    </row>
    <row r="48" spans="1:7" x14ac:dyDescent="0.35">
      <c r="A48" s="16"/>
      <c r="B48" s="16"/>
      <c r="C48" s="16"/>
      <c r="D48" s="16"/>
      <c r="E48" s="16"/>
      <c r="F48" s="16" t="s">
        <v>146</v>
      </c>
      <c r="G48" s="17">
        <v>40</v>
      </c>
    </row>
    <row r="49" spans="1:7" x14ac:dyDescent="0.35">
      <c r="A49" s="16"/>
      <c r="B49" s="16"/>
      <c r="C49" s="16"/>
      <c r="D49" s="16"/>
      <c r="E49" s="16"/>
      <c r="F49" s="16" t="s">
        <v>147</v>
      </c>
      <c r="G49" s="17">
        <v>5314.62</v>
      </c>
    </row>
    <row r="50" spans="1:7" x14ac:dyDescent="0.35">
      <c r="A50" s="16"/>
      <c r="B50" s="16"/>
      <c r="C50" s="16"/>
      <c r="D50" s="16"/>
      <c r="E50" s="16"/>
      <c r="F50" s="16" t="s">
        <v>148</v>
      </c>
      <c r="G50" s="17">
        <v>60</v>
      </c>
    </row>
    <row r="51" spans="1:7" x14ac:dyDescent="0.35">
      <c r="A51" s="16"/>
      <c r="B51" s="16"/>
      <c r="C51" s="16"/>
      <c r="D51" s="16"/>
      <c r="E51" s="16"/>
      <c r="F51" s="16" t="s">
        <v>149</v>
      </c>
      <c r="G51" s="17">
        <v>100</v>
      </c>
    </row>
    <row r="52" spans="1:7" x14ac:dyDescent="0.35">
      <c r="A52" s="16"/>
      <c r="B52" s="16"/>
      <c r="C52" s="16"/>
      <c r="D52" s="16"/>
      <c r="E52" s="16"/>
      <c r="F52" s="16" t="s">
        <v>150</v>
      </c>
      <c r="G52" s="17">
        <v>48</v>
      </c>
    </row>
    <row r="53" spans="1:7" x14ac:dyDescent="0.35">
      <c r="A53" s="16"/>
      <c r="B53" s="16"/>
      <c r="C53" s="16"/>
      <c r="D53" s="16"/>
      <c r="E53" s="16"/>
      <c r="F53" s="16" t="s">
        <v>151</v>
      </c>
      <c r="G53" s="17">
        <v>160</v>
      </c>
    </row>
    <row r="54" spans="1:7" x14ac:dyDescent="0.35">
      <c r="A54" s="16"/>
      <c r="B54" s="16"/>
      <c r="C54" s="16"/>
      <c r="D54" s="16"/>
      <c r="E54" s="16"/>
      <c r="F54" s="16" t="s">
        <v>152</v>
      </c>
      <c r="G54" s="17">
        <v>20</v>
      </c>
    </row>
    <row r="55" spans="1:7" x14ac:dyDescent="0.35">
      <c r="A55" s="16"/>
      <c r="B55" s="16"/>
      <c r="C55" s="16"/>
      <c r="D55" s="16"/>
      <c r="E55" s="16"/>
      <c r="F55" s="16" t="s">
        <v>153</v>
      </c>
      <c r="G55" s="17">
        <v>160</v>
      </c>
    </row>
    <row r="56" spans="1:7" x14ac:dyDescent="0.35">
      <c r="A56" s="16"/>
      <c r="B56" s="16"/>
      <c r="C56" s="16"/>
      <c r="D56" s="16"/>
      <c r="E56" s="16"/>
      <c r="F56" s="16" t="s">
        <v>154</v>
      </c>
      <c r="G56" s="17">
        <v>1747.71</v>
      </c>
    </row>
    <row r="57" spans="1:7" x14ac:dyDescent="0.35">
      <c r="A57" s="16"/>
      <c r="B57" s="16"/>
      <c r="C57" s="16"/>
      <c r="D57" s="16"/>
      <c r="E57" s="16"/>
      <c r="F57" s="16" t="s">
        <v>155</v>
      </c>
      <c r="G57" s="17">
        <v>180</v>
      </c>
    </row>
    <row r="58" spans="1:7" x14ac:dyDescent="0.35">
      <c r="A58" s="16"/>
      <c r="B58" s="16"/>
      <c r="C58" s="16"/>
      <c r="D58" s="16"/>
      <c r="E58" s="16"/>
      <c r="F58" s="16" t="s">
        <v>156</v>
      </c>
      <c r="G58" s="17">
        <v>340</v>
      </c>
    </row>
    <row r="59" spans="1:7" x14ac:dyDescent="0.35">
      <c r="A59" s="16"/>
      <c r="B59" s="16"/>
      <c r="C59" s="16"/>
      <c r="D59" s="16"/>
      <c r="E59" s="16"/>
      <c r="F59" s="16" t="s">
        <v>157</v>
      </c>
      <c r="G59" s="17">
        <v>68</v>
      </c>
    </row>
    <row r="60" spans="1:7" x14ac:dyDescent="0.35">
      <c r="A60" s="16"/>
      <c r="B60" s="16"/>
      <c r="C60" s="16"/>
      <c r="D60" s="16"/>
      <c r="E60" s="16"/>
      <c r="F60" s="16" t="s">
        <v>158</v>
      </c>
      <c r="G60" s="17">
        <v>29.85</v>
      </c>
    </row>
    <row r="61" spans="1:7" x14ac:dyDescent="0.35">
      <c r="A61" s="16"/>
      <c r="B61" s="16"/>
      <c r="C61" s="16"/>
      <c r="D61" s="16"/>
      <c r="E61" s="16"/>
      <c r="F61" s="16" t="s">
        <v>159</v>
      </c>
      <c r="G61" s="17">
        <v>480.26</v>
      </c>
    </row>
    <row r="62" spans="1:7" x14ac:dyDescent="0.35">
      <c r="A62" s="16"/>
      <c r="B62" s="16"/>
      <c r="C62" s="16"/>
      <c r="D62" s="16"/>
      <c r="E62" s="16"/>
      <c r="F62" s="16" t="s">
        <v>160</v>
      </c>
      <c r="G62" s="17">
        <v>2624.22</v>
      </c>
    </row>
    <row r="63" spans="1:7" x14ac:dyDescent="0.35">
      <c r="A63" s="16"/>
      <c r="B63" s="16"/>
      <c r="C63" s="16"/>
      <c r="D63" s="16"/>
      <c r="E63" s="16"/>
      <c r="F63" s="16" t="s">
        <v>161</v>
      </c>
      <c r="G63" s="17">
        <v>100</v>
      </c>
    </row>
    <row r="64" spans="1:7" x14ac:dyDescent="0.35">
      <c r="A64" s="16"/>
      <c r="B64" s="16"/>
      <c r="C64" s="16"/>
      <c r="D64" s="16"/>
      <c r="E64" s="16"/>
      <c r="F64" s="16" t="s">
        <v>162</v>
      </c>
      <c r="G64" s="17">
        <v>920</v>
      </c>
    </row>
    <row r="65" spans="1:7" x14ac:dyDescent="0.35">
      <c r="A65" s="16"/>
      <c r="B65" s="16"/>
      <c r="C65" s="16"/>
      <c r="D65" s="16"/>
      <c r="E65" s="16"/>
      <c r="F65" s="16" t="s">
        <v>163</v>
      </c>
      <c r="G65" s="17">
        <v>30</v>
      </c>
    </row>
    <row r="66" spans="1:7" x14ac:dyDescent="0.35">
      <c r="A66" s="16"/>
      <c r="B66" s="16"/>
      <c r="C66" s="16"/>
      <c r="D66" s="16"/>
      <c r="E66" s="16"/>
      <c r="F66" s="16" t="s">
        <v>164</v>
      </c>
      <c r="G66" s="17">
        <v>960</v>
      </c>
    </row>
    <row r="67" spans="1:7" x14ac:dyDescent="0.35">
      <c r="A67" s="16"/>
      <c r="B67" s="16"/>
      <c r="C67" s="16"/>
      <c r="D67" s="16"/>
      <c r="E67" s="16"/>
      <c r="F67" s="16" t="s">
        <v>165</v>
      </c>
      <c r="G67" s="17">
        <v>20</v>
      </c>
    </row>
    <row r="68" spans="1:7" x14ac:dyDescent="0.35">
      <c r="A68" s="16"/>
      <c r="B68" s="16"/>
      <c r="C68" s="16"/>
      <c r="D68" s="16"/>
      <c r="E68" s="16"/>
      <c r="F68" s="16" t="s">
        <v>166</v>
      </c>
      <c r="G68" s="17">
        <v>2098.91</v>
      </c>
    </row>
    <row r="69" spans="1:7" x14ac:dyDescent="0.35">
      <c r="A69" s="16"/>
      <c r="B69" s="16"/>
      <c r="C69" s="16"/>
      <c r="D69" s="16"/>
      <c r="E69" s="16"/>
      <c r="F69" s="16" t="s">
        <v>167</v>
      </c>
      <c r="G69" s="17">
        <v>8008.54</v>
      </c>
    </row>
    <row r="70" spans="1:7" x14ac:dyDescent="0.35">
      <c r="A70" s="16"/>
      <c r="B70" s="16"/>
      <c r="C70" s="16"/>
      <c r="D70" s="16"/>
      <c r="E70" s="16"/>
      <c r="F70" s="16" t="s">
        <v>168</v>
      </c>
      <c r="G70" s="17">
        <v>60</v>
      </c>
    </row>
    <row r="71" spans="1:7" x14ac:dyDescent="0.35">
      <c r="A71" s="16"/>
      <c r="B71" s="16"/>
      <c r="C71" s="16"/>
      <c r="D71" s="16"/>
      <c r="E71" s="16"/>
      <c r="F71" s="16" t="s">
        <v>169</v>
      </c>
      <c r="G71" s="17">
        <v>40</v>
      </c>
    </row>
    <row r="72" spans="1:7" x14ac:dyDescent="0.35">
      <c r="A72" s="16"/>
      <c r="B72" s="16"/>
      <c r="C72" s="16"/>
      <c r="D72" s="16"/>
      <c r="E72" s="16"/>
      <c r="F72" s="16" t="s">
        <v>170</v>
      </c>
      <c r="G72" s="17">
        <v>4388.87</v>
      </c>
    </row>
    <row r="73" spans="1:7" x14ac:dyDescent="0.35">
      <c r="A73" s="16"/>
      <c r="B73" s="16"/>
      <c r="C73" s="16"/>
      <c r="D73" s="16"/>
      <c r="E73" s="16"/>
      <c r="F73" s="16" t="s">
        <v>171</v>
      </c>
      <c r="G73" s="17">
        <v>-16.52</v>
      </c>
    </row>
    <row r="74" spans="1:7" x14ac:dyDescent="0.35">
      <c r="A74" s="16"/>
      <c r="B74" s="16"/>
      <c r="C74" s="16"/>
      <c r="D74" s="16"/>
      <c r="E74" s="16"/>
      <c r="F74" s="16" t="s">
        <v>172</v>
      </c>
      <c r="G74" s="17">
        <v>1019.74</v>
      </c>
    </row>
    <row r="75" spans="1:7" x14ac:dyDescent="0.35">
      <c r="A75" s="16"/>
      <c r="B75" s="16"/>
      <c r="C75" s="16"/>
      <c r="D75" s="16"/>
      <c r="E75" s="16"/>
      <c r="F75" s="16" t="s">
        <v>173</v>
      </c>
      <c r="G75" s="17">
        <v>20</v>
      </c>
    </row>
    <row r="76" spans="1:7" x14ac:dyDescent="0.35">
      <c r="A76" s="16"/>
      <c r="B76" s="16"/>
      <c r="C76" s="16"/>
      <c r="D76" s="16"/>
      <c r="E76" s="16"/>
      <c r="F76" s="16" t="s">
        <v>174</v>
      </c>
      <c r="G76" s="17">
        <v>3756.15</v>
      </c>
    </row>
    <row r="77" spans="1:7" x14ac:dyDescent="0.35">
      <c r="A77" s="16"/>
      <c r="B77" s="16"/>
      <c r="C77" s="16"/>
      <c r="D77" s="16"/>
      <c r="E77" s="16"/>
      <c r="F77" s="16" t="s">
        <v>175</v>
      </c>
      <c r="G77" s="17">
        <v>1680</v>
      </c>
    </row>
    <row r="78" spans="1:7" x14ac:dyDescent="0.35">
      <c r="A78" s="16"/>
      <c r="B78" s="16"/>
      <c r="C78" s="16"/>
      <c r="D78" s="16"/>
      <c r="E78" s="16"/>
      <c r="F78" s="16" t="s">
        <v>176</v>
      </c>
      <c r="G78" s="17">
        <v>20</v>
      </c>
    </row>
    <row r="79" spans="1:7" x14ac:dyDescent="0.35">
      <c r="A79" s="16"/>
      <c r="B79" s="16"/>
      <c r="C79" s="16"/>
      <c r="D79" s="16"/>
      <c r="E79" s="16"/>
      <c r="F79" s="16" t="s">
        <v>177</v>
      </c>
      <c r="G79" s="17">
        <v>20</v>
      </c>
    </row>
    <row r="80" spans="1:7" x14ac:dyDescent="0.35">
      <c r="A80" s="16"/>
      <c r="B80" s="16"/>
      <c r="C80" s="16"/>
      <c r="D80" s="16"/>
      <c r="E80" s="16"/>
      <c r="F80" s="16" t="s">
        <v>178</v>
      </c>
      <c r="G80" s="17">
        <v>4027</v>
      </c>
    </row>
    <row r="81" spans="1:7" x14ac:dyDescent="0.35">
      <c r="A81" s="16"/>
      <c r="B81" s="16"/>
      <c r="C81" s="16"/>
      <c r="D81" s="16"/>
      <c r="E81" s="16"/>
      <c r="F81" s="16" t="s">
        <v>179</v>
      </c>
      <c r="G81" s="17">
        <v>50</v>
      </c>
    </row>
    <row r="82" spans="1:7" x14ac:dyDescent="0.35">
      <c r="A82" s="16"/>
      <c r="B82" s="16"/>
      <c r="C82" s="16"/>
      <c r="D82" s="16"/>
      <c r="E82" s="16"/>
      <c r="F82" s="16" t="s">
        <v>180</v>
      </c>
      <c r="G82" s="17">
        <v>60</v>
      </c>
    </row>
    <row r="83" spans="1:7" x14ac:dyDescent="0.35">
      <c r="A83" s="16"/>
      <c r="B83" s="16"/>
      <c r="C83" s="16"/>
      <c r="D83" s="16"/>
      <c r="E83" s="16"/>
      <c r="F83" s="16" t="s">
        <v>181</v>
      </c>
      <c r="G83" s="17">
        <v>70</v>
      </c>
    </row>
    <row r="84" spans="1:7" x14ac:dyDescent="0.35">
      <c r="A84" s="16"/>
      <c r="B84" s="16"/>
      <c r="C84" s="16"/>
      <c r="D84" s="16"/>
      <c r="E84" s="16"/>
      <c r="F84" s="16" t="s">
        <v>182</v>
      </c>
      <c r="G84" s="17">
        <v>92</v>
      </c>
    </row>
    <row r="85" spans="1:7" x14ac:dyDescent="0.35">
      <c r="A85" s="16"/>
      <c r="B85" s="16"/>
      <c r="C85" s="16"/>
      <c r="D85" s="16"/>
      <c r="E85" s="16"/>
      <c r="F85" s="16" t="s">
        <v>183</v>
      </c>
      <c r="G85" s="17">
        <v>20</v>
      </c>
    </row>
    <row r="86" spans="1:7" x14ac:dyDescent="0.35">
      <c r="A86" s="16"/>
      <c r="B86" s="16"/>
      <c r="C86" s="16"/>
      <c r="D86" s="16"/>
      <c r="E86" s="16"/>
      <c r="F86" s="16" t="s">
        <v>184</v>
      </c>
      <c r="G86" s="17">
        <v>80</v>
      </c>
    </row>
    <row r="87" spans="1:7" x14ac:dyDescent="0.35">
      <c r="A87" s="16"/>
      <c r="B87" s="16"/>
      <c r="C87" s="16"/>
      <c r="D87" s="16"/>
      <c r="E87" s="16"/>
      <c r="F87" s="16" t="s">
        <v>185</v>
      </c>
      <c r="G87" s="17">
        <v>20</v>
      </c>
    </row>
    <row r="88" spans="1:7" x14ac:dyDescent="0.35">
      <c r="A88" s="16"/>
      <c r="B88" s="16"/>
      <c r="C88" s="16"/>
      <c r="D88" s="16"/>
      <c r="E88" s="16"/>
      <c r="F88" s="16" t="s">
        <v>186</v>
      </c>
      <c r="G88" s="17">
        <v>3463.4</v>
      </c>
    </row>
    <row r="89" spans="1:7" x14ac:dyDescent="0.35">
      <c r="A89" s="16"/>
      <c r="B89" s="16"/>
      <c r="C89" s="16"/>
      <c r="D89" s="16"/>
      <c r="E89" s="16"/>
      <c r="F89" s="16" t="s">
        <v>187</v>
      </c>
      <c r="G89" s="17">
        <v>5467.54</v>
      </c>
    </row>
    <row r="90" spans="1:7" x14ac:dyDescent="0.35">
      <c r="A90" s="16"/>
      <c r="B90" s="16"/>
      <c r="C90" s="16"/>
      <c r="D90" s="16"/>
      <c r="E90" s="16"/>
      <c r="F90" s="16" t="s">
        <v>188</v>
      </c>
      <c r="G90" s="17">
        <v>2000</v>
      </c>
    </row>
    <row r="91" spans="1:7" x14ac:dyDescent="0.35">
      <c r="A91" s="16"/>
      <c r="B91" s="16"/>
      <c r="C91" s="16"/>
      <c r="D91" s="16"/>
      <c r="E91" s="16"/>
      <c r="F91" s="16" t="s">
        <v>189</v>
      </c>
      <c r="G91" s="17">
        <v>240</v>
      </c>
    </row>
    <row r="92" spans="1:7" x14ac:dyDescent="0.35">
      <c r="A92" s="16"/>
      <c r="B92" s="16"/>
      <c r="C92" s="16"/>
      <c r="D92" s="16"/>
      <c r="E92" s="16"/>
      <c r="F92" s="16" t="s">
        <v>190</v>
      </c>
      <c r="G92" s="17">
        <v>130</v>
      </c>
    </row>
    <row r="93" spans="1:7" x14ac:dyDescent="0.35">
      <c r="A93" s="16"/>
      <c r="B93" s="16"/>
      <c r="C93" s="16"/>
      <c r="D93" s="16"/>
      <c r="E93" s="16"/>
      <c r="F93" s="16" t="s">
        <v>191</v>
      </c>
      <c r="G93" s="17">
        <v>80</v>
      </c>
    </row>
    <row r="94" spans="1:7" x14ac:dyDescent="0.35">
      <c r="A94" s="16"/>
      <c r="B94" s="16"/>
      <c r="C94" s="16"/>
      <c r="D94" s="16"/>
      <c r="E94" s="16"/>
      <c r="F94" s="16" t="s">
        <v>192</v>
      </c>
      <c r="G94" s="17">
        <v>4424.5600000000004</v>
      </c>
    </row>
    <row r="95" spans="1:7" x14ac:dyDescent="0.35">
      <c r="A95" s="16"/>
      <c r="B95" s="16"/>
      <c r="C95" s="16"/>
      <c r="D95" s="16"/>
      <c r="E95" s="16"/>
      <c r="F95" s="16" t="s">
        <v>193</v>
      </c>
      <c r="G95" s="17">
        <v>211.3</v>
      </c>
    </row>
    <row r="96" spans="1:7" x14ac:dyDescent="0.35">
      <c r="A96" s="16"/>
      <c r="B96" s="16"/>
      <c r="C96" s="16"/>
      <c r="D96" s="16"/>
      <c r="E96" s="16"/>
      <c r="F96" s="16" t="s">
        <v>194</v>
      </c>
      <c r="G96" s="17">
        <v>7302.55</v>
      </c>
    </row>
    <row r="97" spans="1:7" x14ac:dyDescent="0.35">
      <c r="A97" s="16"/>
      <c r="B97" s="16"/>
      <c r="C97" s="16"/>
      <c r="D97" s="16"/>
      <c r="E97" s="16"/>
      <c r="F97" s="16" t="s">
        <v>195</v>
      </c>
      <c r="G97" s="17">
        <v>40</v>
      </c>
    </row>
    <row r="98" spans="1:7" x14ac:dyDescent="0.35">
      <c r="A98" s="16"/>
      <c r="B98" s="16"/>
      <c r="C98" s="16"/>
      <c r="D98" s="16"/>
      <c r="E98" s="16"/>
      <c r="F98" s="16" t="s">
        <v>196</v>
      </c>
      <c r="G98" s="17">
        <v>80</v>
      </c>
    </row>
    <row r="99" spans="1:7" x14ac:dyDescent="0.35">
      <c r="A99" s="16"/>
      <c r="B99" s="16"/>
      <c r="C99" s="16"/>
      <c r="D99" s="16"/>
      <c r="E99" s="16"/>
      <c r="F99" s="16" t="s">
        <v>197</v>
      </c>
      <c r="G99" s="17">
        <v>244</v>
      </c>
    </row>
    <row r="100" spans="1:7" x14ac:dyDescent="0.35">
      <c r="A100" s="16"/>
      <c r="B100" s="16"/>
      <c r="C100" s="16"/>
      <c r="D100" s="16"/>
      <c r="E100" s="16"/>
      <c r="F100" s="16" t="s">
        <v>198</v>
      </c>
      <c r="G100" s="17">
        <v>100</v>
      </c>
    </row>
    <row r="101" spans="1:7" x14ac:dyDescent="0.35">
      <c r="A101" s="16"/>
      <c r="B101" s="16"/>
      <c r="C101" s="16"/>
      <c r="D101" s="16"/>
      <c r="E101" s="16"/>
      <c r="F101" s="16" t="s">
        <v>199</v>
      </c>
      <c r="G101" s="17">
        <v>160</v>
      </c>
    </row>
    <row r="102" spans="1:7" x14ac:dyDescent="0.35">
      <c r="A102" s="16"/>
      <c r="B102" s="16"/>
      <c r="C102" s="16"/>
      <c r="D102" s="16"/>
      <c r="E102" s="16"/>
      <c r="F102" s="16" t="s">
        <v>200</v>
      </c>
      <c r="G102" s="17">
        <v>40</v>
      </c>
    </row>
    <row r="103" spans="1:7" x14ac:dyDescent="0.35">
      <c r="A103" s="16"/>
      <c r="B103" s="16"/>
      <c r="C103" s="16"/>
      <c r="D103" s="16"/>
      <c r="E103" s="16"/>
      <c r="F103" s="16" t="s">
        <v>201</v>
      </c>
      <c r="G103" s="17">
        <v>316.8</v>
      </c>
    </row>
    <row r="104" spans="1:7" x14ac:dyDescent="0.35">
      <c r="A104" s="16"/>
      <c r="B104" s="16"/>
      <c r="C104" s="16"/>
      <c r="D104" s="16"/>
      <c r="E104" s="16"/>
      <c r="F104" s="16" t="s">
        <v>202</v>
      </c>
      <c r="G104" s="17">
        <v>60</v>
      </c>
    </row>
    <row r="105" spans="1:7" x14ac:dyDescent="0.35">
      <c r="A105" s="16"/>
      <c r="B105" s="16"/>
      <c r="C105" s="16"/>
      <c r="D105" s="16"/>
      <c r="E105" s="16"/>
      <c r="F105" s="16" t="s">
        <v>203</v>
      </c>
      <c r="G105" s="17">
        <v>11902.73</v>
      </c>
    </row>
    <row r="106" spans="1:7" x14ac:dyDescent="0.35">
      <c r="A106" s="16"/>
      <c r="B106" s="16"/>
      <c r="C106" s="16"/>
      <c r="D106" s="16"/>
      <c r="E106" s="16"/>
      <c r="F106" s="16" t="s">
        <v>204</v>
      </c>
      <c r="G106" s="17">
        <v>573.9</v>
      </c>
    </row>
    <row r="107" spans="1:7" x14ac:dyDescent="0.35">
      <c r="A107" s="16"/>
      <c r="B107" s="16"/>
      <c r="C107" s="16"/>
      <c r="D107" s="16"/>
      <c r="E107" s="16"/>
      <c r="F107" s="16" t="s">
        <v>205</v>
      </c>
      <c r="G107" s="17">
        <v>40</v>
      </c>
    </row>
    <row r="108" spans="1:7" x14ac:dyDescent="0.35">
      <c r="A108" s="16"/>
      <c r="B108" s="16"/>
      <c r="C108" s="16"/>
      <c r="D108" s="16"/>
      <c r="E108" s="16"/>
      <c r="F108" s="16" t="s">
        <v>206</v>
      </c>
      <c r="G108" s="17">
        <v>40</v>
      </c>
    </row>
    <row r="109" spans="1:7" x14ac:dyDescent="0.35">
      <c r="A109" s="16"/>
      <c r="B109" s="16"/>
      <c r="C109" s="16"/>
      <c r="D109" s="16"/>
      <c r="E109" s="16"/>
      <c r="F109" s="16" t="s">
        <v>207</v>
      </c>
      <c r="G109" s="17">
        <v>60</v>
      </c>
    </row>
    <row r="110" spans="1:7" x14ac:dyDescent="0.35">
      <c r="A110" s="16"/>
      <c r="B110" s="16"/>
      <c r="C110" s="16"/>
      <c r="D110" s="16"/>
      <c r="E110" s="16"/>
      <c r="F110" s="16" t="s">
        <v>208</v>
      </c>
      <c r="G110" s="17">
        <v>1771.47</v>
      </c>
    </row>
    <row r="111" spans="1:7" x14ac:dyDescent="0.35">
      <c r="A111" s="16"/>
      <c r="B111" s="16"/>
      <c r="C111" s="16"/>
      <c r="D111" s="16"/>
      <c r="E111" s="16"/>
      <c r="F111" s="16" t="s">
        <v>209</v>
      </c>
      <c r="G111" s="17">
        <v>847.59</v>
      </c>
    </row>
    <row r="112" spans="1:7" x14ac:dyDescent="0.35">
      <c r="A112" s="16"/>
      <c r="B112" s="16"/>
      <c r="C112" s="16"/>
      <c r="D112" s="16"/>
      <c r="E112" s="16"/>
      <c r="F112" s="16" t="s">
        <v>210</v>
      </c>
      <c r="G112" s="17">
        <v>-326.27</v>
      </c>
    </row>
    <row r="113" spans="1:7" x14ac:dyDescent="0.35">
      <c r="A113" s="16"/>
      <c r="B113" s="16"/>
      <c r="C113" s="16"/>
      <c r="D113" s="16"/>
      <c r="E113" s="16"/>
      <c r="F113" s="16" t="s">
        <v>211</v>
      </c>
      <c r="G113" s="17">
        <v>20</v>
      </c>
    </row>
    <row r="114" spans="1:7" x14ac:dyDescent="0.35">
      <c r="A114" s="16"/>
      <c r="B114" s="16"/>
      <c r="C114" s="16"/>
      <c r="D114" s="16"/>
      <c r="E114" s="16"/>
      <c r="F114" s="16" t="s">
        <v>212</v>
      </c>
      <c r="G114" s="17">
        <v>5667.41</v>
      </c>
    </row>
    <row r="115" spans="1:7" x14ac:dyDescent="0.35">
      <c r="A115" s="16"/>
      <c r="B115" s="16"/>
      <c r="C115" s="16"/>
      <c r="D115" s="16"/>
      <c r="E115" s="16"/>
      <c r="F115" s="16" t="s">
        <v>213</v>
      </c>
      <c r="G115" s="17">
        <v>9561</v>
      </c>
    </row>
    <row r="116" spans="1:7" x14ac:dyDescent="0.35">
      <c r="A116" s="16"/>
      <c r="B116" s="16"/>
      <c r="C116" s="16"/>
      <c r="D116" s="16"/>
      <c r="E116" s="16"/>
      <c r="F116" s="16" t="s">
        <v>214</v>
      </c>
      <c r="G116" s="17">
        <v>100</v>
      </c>
    </row>
    <row r="117" spans="1:7" x14ac:dyDescent="0.35">
      <c r="A117" s="16"/>
      <c r="B117" s="16"/>
      <c r="C117" s="16"/>
      <c r="D117" s="16"/>
      <c r="E117" s="16"/>
      <c r="F117" s="16" t="s">
        <v>215</v>
      </c>
      <c r="G117" s="17">
        <v>20</v>
      </c>
    </row>
    <row r="118" spans="1:7" x14ac:dyDescent="0.35">
      <c r="A118" s="16"/>
      <c r="B118" s="16"/>
      <c r="C118" s="16"/>
      <c r="D118" s="16"/>
      <c r="E118" s="16"/>
      <c r="F118" s="16" t="s">
        <v>216</v>
      </c>
      <c r="G118" s="17">
        <v>369.5</v>
      </c>
    </row>
    <row r="119" spans="1:7" x14ac:dyDescent="0.35">
      <c r="A119" s="16"/>
      <c r="B119" s="16"/>
      <c r="C119" s="16"/>
      <c r="D119" s="16"/>
      <c r="E119" s="16"/>
      <c r="F119" s="16" t="s">
        <v>217</v>
      </c>
      <c r="G119" s="17">
        <v>40</v>
      </c>
    </row>
    <row r="120" spans="1:7" x14ac:dyDescent="0.35">
      <c r="A120" s="16"/>
      <c r="B120" s="16"/>
      <c r="C120" s="16"/>
      <c r="D120" s="16"/>
      <c r="E120" s="16"/>
      <c r="F120" s="16" t="s">
        <v>218</v>
      </c>
      <c r="G120" s="17">
        <v>324.04000000000002</v>
      </c>
    </row>
    <row r="121" spans="1:7" x14ac:dyDescent="0.35">
      <c r="A121" s="16"/>
      <c r="B121" s="16"/>
      <c r="C121" s="16"/>
      <c r="D121" s="16"/>
      <c r="E121" s="16"/>
      <c r="F121" s="16" t="s">
        <v>219</v>
      </c>
      <c r="G121" s="17">
        <v>4.5</v>
      </c>
    </row>
    <row r="122" spans="1:7" x14ac:dyDescent="0.35">
      <c r="A122" s="16"/>
      <c r="B122" s="16"/>
      <c r="C122" s="16"/>
      <c r="D122" s="16"/>
      <c r="E122" s="16"/>
      <c r="F122" s="16" t="s">
        <v>220</v>
      </c>
      <c r="G122" s="17">
        <v>8</v>
      </c>
    </row>
    <row r="123" spans="1:7" x14ac:dyDescent="0.35">
      <c r="A123" s="16"/>
      <c r="B123" s="16"/>
      <c r="C123" s="16"/>
      <c r="D123" s="16"/>
      <c r="E123" s="16"/>
      <c r="F123" s="16" t="s">
        <v>221</v>
      </c>
      <c r="G123" s="17">
        <v>20</v>
      </c>
    </row>
    <row r="124" spans="1:7" x14ac:dyDescent="0.35">
      <c r="A124" s="16"/>
      <c r="B124" s="16"/>
      <c r="C124" s="16"/>
      <c r="D124" s="16"/>
      <c r="E124" s="16"/>
      <c r="F124" s="16" t="s">
        <v>222</v>
      </c>
      <c r="G124" s="17">
        <v>40</v>
      </c>
    </row>
    <row r="125" spans="1:7" x14ac:dyDescent="0.35">
      <c r="A125" s="16"/>
      <c r="B125" s="16"/>
      <c r="C125" s="16"/>
      <c r="D125" s="16"/>
      <c r="E125" s="16"/>
      <c r="F125" s="16" t="s">
        <v>223</v>
      </c>
      <c r="G125" s="17">
        <v>140</v>
      </c>
    </row>
    <row r="126" spans="1:7" x14ac:dyDescent="0.35">
      <c r="A126" s="16"/>
      <c r="B126" s="16"/>
      <c r="C126" s="16"/>
      <c r="D126" s="16"/>
      <c r="E126" s="16"/>
      <c r="F126" s="16" t="s">
        <v>224</v>
      </c>
      <c r="G126" s="17">
        <v>160</v>
      </c>
    </row>
    <row r="127" spans="1:7" x14ac:dyDescent="0.35">
      <c r="A127" s="16"/>
      <c r="B127" s="16"/>
      <c r="C127" s="16"/>
      <c r="D127" s="16"/>
      <c r="E127" s="16"/>
      <c r="F127" s="16" t="s">
        <v>225</v>
      </c>
      <c r="G127" s="17">
        <v>520</v>
      </c>
    </row>
    <row r="128" spans="1:7" x14ac:dyDescent="0.35">
      <c r="A128" s="16"/>
      <c r="B128" s="16"/>
      <c r="C128" s="16"/>
      <c r="D128" s="16"/>
      <c r="E128" s="16"/>
      <c r="F128" s="16" t="s">
        <v>226</v>
      </c>
      <c r="G128" s="17">
        <v>40</v>
      </c>
    </row>
    <row r="129" spans="1:7" x14ac:dyDescent="0.35">
      <c r="A129" s="16"/>
      <c r="B129" s="16"/>
      <c r="C129" s="16"/>
      <c r="D129" s="16"/>
      <c r="E129" s="16"/>
      <c r="F129" s="16" t="s">
        <v>227</v>
      </c>
      <c r="G129" s="17">
        <v>82.8</v>
      </c>
    </row>
    <row r="130" spans="1:7" x14ac:dyDescent="0.35">
      <c r="A130" s="16"/>
      <c r="B130" s="16"/>
      <c r="C130" s="16"/>
      <c r="D130" s="16"/>
      <c r="E130" s="16"/>
      <c r="F130" s="16" t="s">
        <v>228</v>
      </c>
      <c r="G130" s="17">
        <v>20</v>
      </c>
    </row>
    <row r="131" spans="1:7" x14ac:dyDescent="0.35">
      <c r="A131" s="16"/>
      <c r="B131" s="16"/>
      <c r="C131" s="16"/>
      <c r="D131" s="16"/>
      <c r="E131" s="16"/>
      <c r="F131" s="16" t="s">
        <v>229</v>
      </c>
      <c r="G131" s="17">
        <v>140</v>
      </c>
    </row>
    <row r="132" spans="1:7" x14ac:dyDescent="0.35">
      <c r="A132" s="16"/>
      <c r="B132" s="16"/>
      <c r="C132" s="16"/>
      <c r="D132" s="16"/>
      <c r="E132" s="16"/>
      <c r="F132" s="16" t="s">
        <v>230</v>
      </c>
      <c r="G132" s="17">
        <v>330</v>
      </c>
    </row>
    <row r="133" spans="1:7" x14ac:dyDescent="0.35">
      <c r="A133" s="16"/>
      <c r="B133" s="16"/>
      <c r="C133" s="16"/>
      <c r="D133" s="16"/>
      <c r="E133" s="16"/>
      <c r="F133" s="16" t="s">
        <v>231</v>
      </c>
      <c r="G133" s="17">
        <v>20</v>
      </c>
    </row>
    <row r="134" spans="1:7" x14ac:dyDescent="0.35">
      <c r="A134" s="16"/>
      <c r="B134" s="16"/>
      <c r="C134" s="16"/>
      <c r="D134" s="16"/>
      <c r="E134" s="16"/>
      <c r="F134" s="16" t="s">
        <v>232</v>
      </c>
      <c r="G134" s="17">
        <v>60</v>
      </c>
    </row>
    <row r="135" spans="1:7" x14ac:dyDescent="0.35">
      <c r="A135" s="16"/>
      <c r="B135" s="16"/>
      <c r="C135" s="16"/>
      <c r="D135" s="16"/>
      <c r="E135" s="16"/>
      <c r="F135" s="16" t="s">
        <v>233</v>
      </c>
      <c r="G135" s="17">
        <v>20</v>
      </c>
    </row>
    <row r="136" spans="1:7" x14ac:dyDescent="0.35">
      <c r="A136" s="16"/>
      <c r="B136" s="16"/>
      <c r="C136" s="16"/>
      <c r="D136" s="16"/>
      <c r="E136" s="16"/>
      <c r="F136" s="16" t="s">
        <v>234</v>
      </c>
      <c r="G136" s="17">
        <v>20</v>
      </c>
    </row>
    <row r="137" spans="1:7" x14ac:dyDescent="0.35">
      <c r="A137" s="16"/>
      <c r="B137" s="16"/>
      <c r="C137" s="16"/>
      <c r="D137" s="16"/>
      <c r="E137" s="16"/>
      <c r="F137" s="16" t="s">
        <v>235</v>
      </c>
      <c r="G137" s="17">
        <v>952.08</v>
      </c>
    </row>
    <row r="138" spans="1:7" x14ac:dyDescent="0.35">
      <c r="A138" s="16"/>
      <c r="B138" s="16"/>
      <c r="C138" s="16"/>
      <c r="D138" s="16"/>
      <c r="E138" s="16"/>
      <c r="F138" s="16" t="s">
        <v>236</v>
      </c>
      <c r="G138" s="17">
        <v>40</v>
      </c>
    </row>
    <row r="139" spans="1:7" x14ac:dyDescent="0.35">
      <c r="A139" s="16"/>
      <c r="B139" s="16"/>
      <c r="C139" s="16"/>
      <c r="D139" s="16"/>
      <c r="E139" s="16"/>
      <c r="F139" s="16" t="s">
        <v>237</v>
      </c>
      <c r="G139" s="17">
        <v>435</v>
      </c>
    </row>
    <row r="140" spans="1:7" x14ac:dyDescent="0.35">
      <c r="A140" s="16"/>
      <c r="B140" s="16"/>
      <c r="C140" s="16"/>
      <c r="D140" s="16"/>
      <c r="E140" s="16"/>
      <c r="F140" s="16" t="s">
        <v>238</v>
      </c>
      <c r="G140" s="17">
        <v>290.66000000000003</v>
      </c>
    </row>
    <row r="141" spans="1:7" x14ac:dyDescent="0.35">
      <c r="A141" s="16"/>
      <c r="B141" s="16"/>
      <c r="C141" s="16"/>
      <c r="D141" s="16"/>
      <c r="E141" s="16"/>
      <c r="F141" s="16" t="s">
        <v>239</v>
      </c>
      <c r="G141" s="17">
        <v>20</v>
      </c>
    </row>
    <row r="142" spans="1:7" x14ac:dyDescent="0.35">
      <c r="A142" s="16"/>
      <c r="B142" s="16"/>
      <c r="C142" s="16"/>
      <c r="D142" s="16"/>
      <c r="E142" s="16"/>
      <c r="F142" s="16" t="s">
        <v>240</v>
      </c>
      <c r="G142" s="17">
        <v>160</v>
      </c>
    </row>
    <row r="143" spans="1:7" x14ac:dyDescent="0.35">
      <c r="A143" s="16"/>
      <c r="B143" s="16"/>
      <c r="C143" s="16"/>
      <c r="D143" s="16"/>
      <c r="E143" s="16"/>
      <c r="F143" s="16" t="s">
        <v>241</v>
      </c>
      <c r="G143" s="17">
        <v>10338.42</v>
      </c>
    </row>
    <row r="144" spans="1:7" x14ac:dyDescent="0.35">
      <c r="A144" s="16"/>
      <c r="B144" s="16"/>
      <c r="C144" s="16"/>
      <c r="D144" s="16"/>
      <c r="E144" s="16"/>
      <c r="F144" s="16" t="s">
        <v>242</v>
      </c>
      <c r="G144" s="17">
        <v>195</v>
      </c>
    </row>
    <row r="145" spans="1:7" x14ac:dyDescent="0.35">
      <c r="A145" s="16"/>
      <c r="B145" s="16"/>
      <c r="C145" s="16"/>
      <c r="D145" s="16"/>
      <c r="E145" s="16"/>
      <c r="F145" s="16" t="s">
        <v>243</v>
      </c>
      <c r="G145" s="17">
        <v>176</v>
      </c>
    </row>
    <row r="146" spans="1:7" x14ac:dyDescent="0.35">
      <c r="A146" s="16"/>
      <c r="B146" s="16"/>
      <c r="C146" s="16"/>
      <c r="D146" s="16"/>
      <c r="E146" s="16"/>
      <c r="F146" s="16" t="s">
        <v>244</v>
      </c>
      <c r="G146" s="17">
        <v>20</v>
      </c>
    </row>
    <row r="147" spans="1:7" x14ac:dyDescent="0.35">
      <c r="A147" s="16"/>
      <c r="B147" s="16"/>
      <c r="C147" s="16"/>
      <c r="D147" s="16"/>
      <c r="E147" s="16"/>
      <c r="F147" s="16" t="s">
        <v>245</v>
      </c>
      <c r="G147" s="17">
        <v>1.75</v>
      </c>
    </row>
    <row r="148" spans="1:7" x14ac:dyDescent="0.35">
      <c r="A148" s="16"/>
      <c r="B148" s="16"/>
      <c r="C148" s="16"/>
      <c r="D148" s="16"/>
      <c r="E148" s="16"/>
      <c r="F148" s="16" t="s">
        <v>246</v>
      </c>
      <c r="G148" s="17">
        <v>140</v>
      </c>
    </row>
    <row r="149" spans="1:7" x14ac:dyDescent="0.35">
      <c r="A149" s="16"/>
      <c r="B149" s="16"/>
      <c r="C149" s="16"/>
      <c r="D149" s="16"/>
      <c r="E149" s="16"/>
      <c r="F149" s="16" t="s">
        <v>247</v>
      </c>
      <c r="G149" s="17">
        <v>406</v>
      </c>
    </row>
    <row r="150" spans="1:7" x14ac:dyDescent="0.35">
      <c r="A150" s="16"/>
      <c r="B150" s="16"/>
      <c r="C150" s="16"/>
      <c r="D150" s="16"/>
      <c r="E150" s="16"/>
      <c r="F150" s="16" t="s">
        <v>248</v>
      </c>
      <c r="G150" s="17">
        <v>40</v>
      </c>
    </row>
    <row r="151" spans="1:7" x14ac:dyDescent="0.35">
      <c r="A151" s="16"/>
      <c r="B151" s="16"/>
      <c r="C151" s="16"/>
      <c r="D151" s="16"/>
      <c r="E151" s="16"/>
      <c r="F151" s="16" t="s">
        <v>249</v>
      </c>
      <c r="G151" s="17">
        <v>95.8</v>
      </c>
    </row>
    <row r="152" spans="1:7" x14ac:dyDescent="0.35">
      <c r="A152" s="16"/>
      <c r="B152" s="16"/>
      <c r="C152" s="16"/>
      <c r="D152" s="16"/>
      <c r="E152" s="16"/>
      <c r="F152" s="16" t="s">
        <v>250</v>
      </c>
      <c r="G152" s="17">
        <v>20</v>
      </c>
    </row>
    <row r="153" spans="1:7" x14ac:dyDescent="0.35">
      <c r="A153" s="16"/>
      <c r="B153" s="16"/>
      <c r="C153" s="16"/>
      <c r="D153" s="16"/>
      <c r="E153" s="16"/>
      <c r="F153" s="16" t="s">
        <v>251</v>
      </c>
      <c r="G153" s="17">
        <v>40</v>
      </c>
    </row>
    <row r="154" spans="1:7" x14ac:dyDescent="0.35">
      <c r="A154" s="16"/>
      <c r="B154" s="16"/>
      <c r="C154" s="16"/>
      <c r="D154" s="16"/>
      <c r="E154" s="16"/>
      <c r="F154" s="16" t="s">
        <v>252</v>
      </c>
      <c r="G154" s="17">
        <v>180</v>
      </c>
    </row>
    <row r="155" spans="1:7" x14ac:dyDescent="0.35">
      <c r="A155" s="16"/>
      <c r="B155" s="16"/>
      <c r="C155" s="16"/>
      <c r="D155" s="16"/>
      <c r="E155" s="16"/>
      <c r="F155" s="16" t="s">
        <v>253</v>
      </c>
      <c r="G155" s="17">
        <v>-5180.57</v>
      </c>
    </row>
    <row r="156" spans="1:7" x14ac:dyDescent="0.35">
      <c r="A156" s="16"/>
      <c r="B156" s="16"/>
      <c r="C156" s="16"/>
      <c r="D156" s="16"/>
      <c r="E156" s="16"/>
      <c r="F156" s="16" t="s">
        <v>254</v>
      </c>
      <c r="G156" s="17">
        <v>106.5</v>
      </c>
    </row>
    <row r="157" spans="1:7" x14ac:dyDescent="0.35">
      <c r="A157" s="16"/>
      <c r="B157" s="16"/>
      <c r="C157" s="16"/>
      <c r="D157" s="16"/>
      <c r="E157" s="16"/>
      <c r="F157" s="16" t="s">
        <v>255</v>
      </c>
      <c r="G157" s="17">
        <v>9947.44</v>
      </c>
    </row>
    <row r="158" spans="1:7" x14ac:dyDescent="0.35">
      <c r="A158" s="16"/>
      <c r="B158" s="16"/>
      <c r="C158" s="16"/>
      <c r="D158" s="16"/>
      <c r="E158" s="16"/>
      <c r="F158" s="16" t="s">
        <v>256</v>
      </c>
      <c r="G158" s="17">
        <v>4871.3900000000003</v>
      </c>
    </row>
    <row r="159" spans="1:7" x14ac:dyDescent="0.35">
      <c r="A159" s="16"/>
      <c r="B159" s="16"/>
      <c r="C159" s="16"/>
      <c r="D159" s="16"/>
      <c r="E159" s="16"/>
      <c r="F159" s="16" t="s">
        <v>257</v>
      </c>
      <c r="G159" s="17">
        <v>348</v>
      </c>
    </row>
    <row r="160" spans="1:7" x14ac:dyDescent="0.35">
      <c r="A160" s="16"/>
      <c r="B160" s="16"/>
      <c r="C160" s="16"/>
      <c r="D160" s="16"/>
      <c r="E160" s="16"/>
      <c r="F160" s="16" t="s">
        <v>258</v>
      </c>
      <c r="G160" s="17">
        <v>40</v>
      </c>
    </row>
    <row r="161" spans="1:7" x14ac:dyDescent="0.35">
      <c r="A161" s="16"/>
      <c r="B161" s="16"/>
      <c r="C161" s="16"/>
      <c r="D161" s="16"/>
      <c r="E161" s="16"/>
      <c r="F161" s="16" t="s">
        <v>259</v>
      </c>
      <c r="G161" s="17">
        <v>20</v>
      </c>
    </row>
    <row r="162" spans="1:7" x14ac:dyDescent="0.35">
      <c r="A162" s="16"/>
      <c r="B162" s="16"/>
      <c r="C162" s="16"/>
      <c r="D162" s="16"/>
      <c r="E162" s="16"/>
      <c r="F162" s="16" t="s">
        <v>260</v>
      </c>
      <c r="G162" s="17">
        <v>20</v>
      </c>
    </row>
    <row r="163" spans="1:7" x14ac:dyDescent="0.35">
      <c r="A163" s="16"/>
      <c r="B163" s="16"/>
      <c r="C163" s="16"/>
      <c r="D163" s="16"/>
      <c r="E163" s="16"/>
      <c r="F163" s="16" t="s">
        <v>261</v>
      </c>
      <c r="G163" s="17">
        <v>990.93</v>
      </c>
    </row>
    <row r="164" spans="1:7" x14ac:dyDescent="0.35">
      <c r="A164" s="16"/>
      <c r="B164" s="16"/>
      <c r="C164" s="16"/>
      <c r="D164" s="16"/>
      <c r="E164" s="16"/>
      <c r="F164" s="16" t="s">
        <v>262</v>
      </c>
      <c r="G164" s="17">
        <v>85</v>
      </c>
    </row>
    <row r="165" spans="1:7" x14ac:dyDescent="0.35">
      <c r="A165" s="16"/>
      <c r="B165" s="16"/>
      <c r="C165" s="16"/>
      <c r="D165" s="16"/>
      <c r="E165" s="16"/>
      <c r="F165" s="16" t="s">
        <v>263</v>
      </c>
      <c r="G165" s="17">
        <v>40</v>
      </c>
    </row>
    <row r="166" spans="1:7" x14ac:dyDescent="0.35">
      <c r="A166" s="16"/>
      <c r="B166" s="16"/>
      <c r="C166" s="16"/>
      <c r="D166" s="16"/>
      <c r="E166" s="16"/>
      <c r="F166" s="16" t="s">
        <v>264</v>
      </c>
      <c r="G166" s="17">
        <v>102.57</v>
      </c>
    </row>
    <row r="167" spans="1:7" x14ac:dyDescent="0.35">
      <c r="A167" s="16"/>
      <c r="B167" s="16"/>
      <c r="C167" s="16"/>
      <c r="D167" s="16"/>
      <c r="E167" s="16"/>
      <c r="F167" s="16" t="s">
        <v>265</v>
      </c>
      <c r="G167" s="17">
        <v>60</v>
      </c>
    </row>
    <row r="168" spans="1:7" x14ac:dyDescent="0.35">
      <c r="A168" s="16"/>
      <c r="B168" s="16"/>
      <c r="C168" s="16"/>
      <c r="D168" s="16"/>
      <c r="E168" s="16"/>
      <c r="F168" s="16" t="s">
        <v>266</v>
      </c>
      <c r="G168" s="17">
        <v>20</v>
      </c>
    </row>
    <row r="169" spans="1:7" x14ac:dyDescent="0.35">
      <c r="A169" s="16"/>
      <c r="B169" s="16"/>
      <c r="C169" s="16"/>
      <c r="D169" s="16"/>
      <c r="E169" s="16"/>
      <c r="F169" s="16" t="s">
        <v>267</v>
      </c>
      <c r="G169" s="17">
        <v>6910.99</v>
      </c>
    </row>
    <row r="170" spans="1:7" x14ac:dyDescent="0.35">
      <c r="A170" s="16"/>
      <c r="B170" s="16"/>
      <c r="C170" s="16"/>
      <c r="D170" s="16"/>
      <c r="E170" s="16"/>
      <c r="F170" s="16" t="s">
        <v>268</v>
      </c>
      <c r="G170" s="17">
        <v>1932.08</v>
      </c>
    </row>
    <row r="171" spans="1:7" ht="15" thickBot="1" x14ac:dyDescent="0.4">
      <c r="A171" s="16"/>
      <c r="B171" s="16"/>
      <c r="C171" s="16"/>
      <c r="D171" s="16"/>
      <c r="E171" s="16"/>
      <c r="F171" s="16" t="s">
        <v>269</v>
      </c>
      <c r="G171" s="18">
        <v>20</v>
      </c>
    </row>
    <row r="172" spans="1:7" x14ac:dyDescent="0.35">
      <c r="A172" s="16"/>
      <c r="B172" s="16"/>
      <c r="C172" s="16"/>
      <c r="D172" s="16"/>
      <c r="E172" s="16" t="s">
        <v>270</v>
      </c>
      <c r="F172" s="16"/>
      <c r="G172" s="17">
        <f>ROUND(SUM(G35:G171),5)</f>
        <v>152777.64000000001</v>
      </c>
    </row>
    <row r="173" spans="1:7" ht="29" customHeight="1" x14ac:dyDescent="0.35">
      <c r="A173" s="16"/>
      <c r="B173" s="16"/>
      <c r="C173" s="16"/>
      <c r="D173" s="16"/>
      <c r="E173" s="16" t="s">
        <v>271</v>
      </c>
      <c r="F173" s="16"/>
      <c r="G173" s="17"/>
    </row>
    <row r="174" spans="1:7" x14ac:dyDescent="0.35">
      <c r="A174" s="16"/>
      <c r="B174" s="16"/>
      <c r="C174" s="16"/>
      <c r="D174" s="16"/>
      <c r="E174" s="16"/>
      <c r="F174" s="16" t="s">
        <v>272</v>
      </c>
      <c r="G174" s="17">
        <v>500</v>
      </c>
    </row>
    <row r="175" spans="1:7" x14ac:dyDescent="0.35">
      <c r="A175" s="16"/>
      <c r="B175" s="16"/>
      <c r="C175" s="16"/>
      <c r="D175" s="16"/>
      <c r="E175" s="16"/>
      <c r="F175" s="16" t="s">
        <v>273</v>
      </c>
      <c r="G175" s="17">
        <v>20</v>
      </c>
    </row>
    <row r="176" spans="1:7" x14ac:dyDescent="0.35">
      <c r="A176" s="16"/>
      <c r="B176" s="16"/>
      <c r="C176" s="16"/>
      <c r="D176" s="16"/>
      <c r="E176" s="16"/>
      <c r="F176" s="16" t="s">
        <v>274</v>
      </c>
      <c r="G176" s="17">
        <v>48.25</v>
      </c>
    </row>
    <row r="177" spans="1:7" x14ac:dyDescent="0.35">
      <c r="A177" s="16"/>
      <c r="B177" s="16"/>
      <c r="C177" s="16"/>
      <c r="D177" s="16"/>
      <c r="E177" s="16"/>
      <c r="F177" s="16" t="s">
        <v>275</v>
      </c>
      <c r="G177" s="17">
        <v>20</v>
      </c>
    </row>
    <row r="178" spans="1:7" x14ac:dyDescent="0.35">
      <c r="A178" s="16"/>
      <c r="B178" s="16"/>
      <c r="C178" s="16"/>
      <c r="D178" s="16"/>
      <c r="E178" s="16"/>
      <c r="F178" s="16" t="s">
        <v>276</v>
      </c>
      <c r="G178" s="17">
        <v>1096.22</v>
      </c>
    </row>
    <row r="179" spans="1:7" x14ac:dyDescent="0.35">
      <c r="A179" s="16"/>
      <c r="B179" s="16"/>
      <c r="C179" s="16"/>
      <c r="D179" s="16"/>
      <c r="E179" s="16"/>
      <c r="F179" s="16" t="s">
        <v>277</v>
      </c>
      <c r="G179" s="17">
        <v>20</v>
      </c>
    </row>
    <row r="180" spans="1:7" x14ac:dyDescent="0.35">
      <c r="A180" s="16"/>
      <c r="B180" s="16"/>
      <c r="C180" s="16"/>
      <c r="D180" s="16"/>
      <c r="E180" s="16"/>
      <c r="F180" s="16" t="s">
        <v>278</v>
      </c>
      <c r="G180" s="17">
        <v>20</v>
      </c>
    </row>
    <row r="181" spans="1:7" x14ac:dyDescent="0.35">
      <c r="A181" s="16"/>
      <c r="B181" s="16"/>
      <c r="C181" s="16"/>
      <c r="D181" s="16"/>
      <c r="E181" s="16"/>
      <c r="F181" s="16" t="s">
        <v>279</v>
      </c>
      <c r="G181" s="17">
        <v>513.42999999999995</v>
      </c>
    </row>
    <row r="182" spans="1:7" x14ac:dyDescent="0.35">
      <c r="A182" s="16"/>
      <c r="B182" s="16"/>
      <c r="C182" s="16"/>
      <c r="D182" s="16"/>
      <c r="E182" s="16"/>
      <c r="F182" s="16" t="s">
        <v>280</v>
      </c>
      <c r="G182" s="17">
        <v>500</v>
      </c>
    </row>
    <row r="183" spans="1:7" x14ac:dyDescent="0.35">
      <c r="A183" s="16"/>
      <c r="B183" s="16"/>
      <c r="C183" s="16"/>
      <c r="D183" s="16"/>
      <c r="E183" s="16"/>
      <c r="F183" s="16" t="s">
        <v>281</v>
      </c>
      <c r="G183" s="17">
        <v>100</v>
      </c>
    </row>
    <row r="184" spans="1:7" x14ac:dyDescent="0.35">
      <c r="A184" s="16"/>
      <c r="B184" s="16"/>
      <c r="C184" s="16"/>
      <c r="D184" s="16"/>
      <c r="E184" s="16"/>
      <c r="F184" s="16" t="s">
        <v>282</v>
      </c>
      <c r="G184" s="17">
        <v>-173.87</v>
      </c>
    </row>
    <row r="185" spans="1:7" x14ac:dyDescent="0.35">
      <c r="A185" s="16"/>
      <c r="B185" s="16"/>
      <c r="C185" s="16"/>
      <c r="D185" s="16"/>
      <c r="E185" s="16"/>
      <c r="F185" s="16" t="s">
        <v>283</v>
      </c>
      <c r="G185" s="17">
        <v>510</v>
      </c>
    </row>
    <row r="186" spans="1:7" ht="15" thickBot="1" x14ac:dyDescent="0.4">
      <c r="A186" s="16"/>
      <c r="B186" s="16"/>
      <c r="C186" s="16"/>
      <c r="D186" s="16"/>
      <c r="E186" s="16"/>
      <c r="F186" s="16" t="s">
        <v>284</v>
      </c>
      <c r="G186" s="18">
        <v>654.46</v>
      </c>
    </row>
    <row r="187" spans="1:7" x14ac:dyDescent="0.35">
      <c r="A187" s="16"/>
      <c r="B187" s="16"/>
      <c r="C187" s="16"/>
      <c r="D187" s="16"/>
      <c r="E187" s="16" t="s">
        <v>285</v>
      </c>
      <c r="F187" s="16"/>
      <c r="G187" s="17">
        <f>ROUND(SUM(G173:G186),5)</f>
        <v>3828.49</v>
      </c>
    </row>
    <row r="188" spans="1:7" ht="29" customHeight="1" x14ac:dyDescent="0.35">
      <c r="A188" s="16"/>
      <c r="B188" s="16"/>
      <c r="C188" s="16"/>
      <c r="D188" s="16"/>
      <c r="E188" s="16" t="s">
        <v>286</v>
      </c>
      <c r="F188" s="16"/>
      <c r="G188" s="17"/>
    </row>
    <row r="189" spans="1:7" ht="15" thickBot="1" x14ac:dyDescent="0.4">
      <c r="A189" s="16"/>
      <c r="B189" s="16"/>
      <c r="C189" s="16"/>
      <c r="D189" s="16"/>
      <c r="E189" s="16"/>
      <c r="F189" s="16" t="s">
        <v>287</v>
      </c>
      <c r="G189" s="19">
        <v>4121.63</v>
      </c>
    </row>
    <row r="190" spans="1:7" ht="15" thickBot="1" x14ac:dyDescent="0.4">
      <c r="A190" s="16"/>
      <c r="B190" s="16"/>
      <c r="C190" s="16"/>
      <c r="D190" s="16"/>
      <c r="E190" s="16" t="s">
        <v>288</v>
      </c>
      <c r="F190" s="16"/>
      <c r="G190" s="21">
        <f>ROUND(SUM(G188:G189),5)</f>
        <v>4121.63</v>
      </c>
    </row>
    <row r="191" spans="1:7" ht="29" customHeight="1" thickBot="1" x14ac:dyDescent="0.4">
      <c r="A191" s="16"/>
      <c r="B191" s="16"/>
      <c r="C191" s="16"/>
      <c r="D191" s="16" t="s">
        <v>289</v>
      </c>
      <c r="E191" s="16"/>
      <c r="F191" s="16"/>
      <c r="G191" s="21">
        <f>ROUND(SUM(G31:G34)+G172+G187+G190,5)</f>
        <v>160046.71</v>
      </c>
    </row>
    <row r="192" spans="1:7" ht="29" customHeight="1" thickBot="1" x14ac:dyDescent="0.4">
      <c r="A192" s="16"/>
      <c r="B192" s="16"/>
      <c r="C192" s="16" t="s">
        <v>290</v>
      </c>
      <c r="D192" s="16"/>
      <c r="E192" s="16"/>
      <c r="F192" s="16"/>
      <c r="G192" s="20">
        <f>ROUND(G24+G27+G30+G191,5)</f>
        <v>153786.53</v>
      </c>
    </row>
    <row r="193" spans="1:7" ht="29" customHeight="1" x14ac:dyDescent="0.35">
      <c r="A193" s="16"/>
      <c r="B193" s="16" t="s">
        <v>291</v>
      </c>
      <c r="C193" s="16"/>
      <c r="D193" s="16"/>
      <c r="E193" s="16"/>
      <c r="F193" s="16"/>
      <c r="G193" s="17">
        <f>ROUND(G23+G192,5)</f>
        <v>153786.53</v>
      </c>
    </row>
    <row r="194" spans="1:7" ht="29" customHeight="1" x14ac:dyDescent="0.35">
      <c r="A194" s="16"/>
      <c r="B194" s="16" t="s">
        <v>292</v>
      </c>
      <c r="C194" s="16"/>
      <c r="D194" s="16"/>
      <c r="E194" s="16"/>
      <c r="F194" s="16"/>
      <c r="G194" s="17"/>
    </row>
    <row r="195" spans="1:7" x14ac:dyDescent="0.35">
      <c r="A195" s="16"/>
      <c r="B195" s="16"/>
      <c r="C195" s="16" t="s">
        <v>293</v>
      </c>
      <c r="D195" s="16"/>
      <c r="E195" s="16"/>
      <c r="F195" s="16"/>
      <c r="G195" s="17">
        <v>176236.92</v>
      </c>
    </row>
    <row r="196" spans="1:7" ht="15" thickBot="1" x14ac:dyDescent="0.4">
      <c r="A196" s="16"/>
      <c r="B196" s="16"/>
      <c r="C196" s="16" t="s">
        <v>98</v>
      </c>
      <c r="D196" s="16"/>
      <c r="E196" s="16"/>
      <c r="F196" s="16"/>
      <c r="G196" s="19">
        <v>110672.25</v>
      </c>
    </row>
    <row r="197" spans="1:7" ht="15" thickBot="1" x14ac:dyDescent="0.4">
      <c r="A197" s="16"/>
      <c r="B197" s="16" t="s">
        <v>294</v>
      </c>
      <c r="C197" s="16"/>
      <c r="D197" s="16"/>
      <c r="E197" s="16"/>
      <c r="F197" s="16"/>
      <c r="G197" s="21">
        <f>ROUND(SUM(G194:G196),5)</f>
        <v>286909.17</v>
      </c>
    </row>
    <row r="198" spans="1:7" s="1" customFormat="1" ht="29" customHeight="1" thickBot="1" x14ac:dyDescent="0.3">
      <c r="A198" s="16" t="s">
        <v>295</v>
      </c>
      <c r="B198" s="16"/>
      <c r="C198" s="16"/>
      <c r="D198" s="16"/>
      <c r="E198" s="16"/>
      <c r="F198" s="16"/>
      <c r="G198" s="22">
        <f>ROUND(G22+G193+G197,5)</f>
        <v>440695.7</v>
      </c>
    </row>
    <row r="199" spans="1:7" ht="15" thickTop="1" x14ac:dyDescent="0.35"/>
  </sheetData>
  <pageMargins left="0.7" right="0.7" top="0.75" bottom="0.75" header="0.25" footer="0.3"/>
  <pageSetup orientation="portrait" r:id="rId1"/>
  <headerFooter>
    <oddHeader>&amp;L&amp;"Arial,Bold"&amp;8 5:57 PM
&amp;"Arial,Bold"&amp;8 04/04/12
&amp;"Arial,Bold"&amp;8 Accrual Basis&amp;C&amp;"Arial,Bold"&amp;12 OWASP Foundation
&amp;"Arial,Bold"&amp;14 Balance Sheet
&amp;"Arial,Bold"&amp;10 As of March 31,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K9" sqref="K9"/>
    </sheetView>
  </sheetViews>
  <sheetFormatPr defaultRowHeight="14.5" x14ac:dyDescent="0.35"/>
  <cols>
    <col min="1" max="5" width="2.90625" style="8" customWidth="1"/>
    <col min="6" max="6" width="19.90625" style="8" customWidth="1"/>
    <col min="7" max="7" width="10.54296875" style="13" bestFit="1" customWidth="1"/>
    <col min="8" max="8" width="10.453125" style="13" bestFit="1" customWidth="1"/>
    <col min="9" max="9" width="11.7265625" style="13" bestFit="1" customWidth="1"/>
    <col min="12" max="17" width="2.90625" style="8" customWidth="1"/>
    <col min="18" max="18" width="23.26953125" style="8" customWidth="1"/>
    <col min="19" max="19" width="9" style="31" bestFit="1" customWidth="1"/>
  </cols>
  <sheetData>
    <row r="1" spans="1:19" s="2" customFormat="1" ht="16" customHeight="1" thickBot="1" x14ac:dyDescent="0.4">
      <c r="A1" s="3"/>
      <c r="B1" s="3"/>
      <c r="C1" s="3"/>
      <c r="D1" s="3"/>
      <c r="E1" s="3"/>
      <c r="F1" s="3"/>
      <c r="G1" s="9" t="s">
        <v>99</v>
      </c>
      <c r="H1" s="9" t="s">
        <v>0</v>
      </c>
      <c r="I1" s="14" t="s">
        <v>100</v>
      </c>
      <c r="L1" s="3"/>
      <c r="M1" s="3"/>
      <c r="N1" s="3"/>
      <c r="O1" s="3"/>
      <c r="P1" s="3"/>
      <c r="Q1" s="3"/>
      <c r="R1" s="3"/>
      <c r="S1" s="4" t="s">
        <v>101</v>
      </c>
    </row>
    <row r="2" spans="1:19" ht="16" customHeight="1" thickTop="1" x14ac:dyDescent="0.35">
      <c r="A2" s="5"/>
      <c r="B2" s="5" t="s">
        <v>1</v>
      </c>
      <c r="C2" s="5"/>
      <c r="D2" s="5"/>
      <c r="E2" s="5"/>
      <c r="F2" s="5"/>
      <c r="G2" s="10"/>
      <c r="H2" s="10"/>
      <c r="L2" s="5"/>
      <c r="M2" s="5" t="s">
        <v>102</v>
      </c>
      <c r="N2" s="5"/>
      <c r="O2" s="5"/>
      <c r="P2" s="5"/>
      <c r="Q2" s="5"/>
      <c r="R2" s="5"/>
      <c r="S2" s="6"/>
    </row>
    <row r="3" spans="1:19" ht="16" customHeight="1" x14ac:dyDescent="0.35">
      <c r="A3" s="5"/>
      <c r="B3" s="5"/>
      <c r="C3" s="5" t="s">
        <v>2</v>
      </c>
      <c r="D3" s="5"/>
      <c r="E3" s="5"/>
      <c r="F3" s="5"/>
      <c r="G3" s="10"/>
      <c r="H3" s="10"/>
      <c r="L3" s="5"/>
      <c r="M3" s="5"/>
      <c r="N3" s="5" t="s">
        <v>103</v>
      </c>
      <c r="O3" s="5"/>
      <c r="P3" s="5"/>
      <c r="Q3" s="5"/>
      <c r="R3" s="5"/>
      <c r="S3" s="6"/>
    </row>
    <row r="4" spans="1:19" ht="16" customHeight="1" x14ac:dyDescent="0.35">
      <c r="A4" s="5"/>
      <c r="B4" s="5"/>
      <c r="C4" s="5"/>
      <c r="D4" s="5" t="s">
        <v>3</v>
      </c>
      <c r="E4" s="5"/>
      <c r="F4" s="5"/>
      <c r="G4" s="11">
        <v>2500</v>
      </c>
      <c r="H4" s="11">
        <v>2500</v>
      </c>
      <c r="I4" s="13">
        <f>H4-G4</f>
        <v>0</v>
      </c>
      <c r="L4" s="5"/>
      <c r="M4" s="5"/>
      <c r="N4" s="5"/>
      <c r="O4" s="5" t="s">
        <v>104</v>
      </c>
      <c r="P4" s="5"/>
      <c r="Q4" s="5"/>
      <c r="R4" s="5"/>
      <c r="S4" s="6"/>
    </row>
    <row r="5" spans="1:19" ht="16" customHeight="1" x14ac:dyDescent="0.35">
      <c r="A5" s="5"/>
      <c r="B5" s="5"/>
      <c r="C5" s="5"/>
      <c r="D5" s="5" t="s">
        <v>4</v>
      </c>
      <c r="E5" s="5"/>
      <c r="F5" s="5"/>
      <c r="G5" s="11"/>
      <c r="H5" s="11"/>
      <c r="L5" s="5"/>
      <c r="M5" s="5"/>
      <c r="N5" s="5"/>
      <c r="O5" s="5"/>
      <c r="P5" s="5" t="s">
        <v>105</v>
      </c>
      <c r="Q5" s="5"/>
      <c r="R5" s="5"/>
      <c r="S5" s="6">
        <v>84260.54</v>
      </c>
    </row>
    <row r="6" spans="1:19" ht="16" customHeight="1" x14ac:dyDescent="0.35">
      <c r="A6" s="5"/>
      <c r="B6" s="5"/>
      <c r="C6" s="5"/>
      <c r="D6" s="5"/>
      <c r="E6" s="5" t="s">
        <v>5</v>
      </c>
      <c r="F6" s="5"/>
      <c r="G6" s="11"/>
      <c r="H6" s="11"/>
      <c r="L6" s="5"/>
      <c r="M6" s="5"/>
      <c r="N6" s="5"/>
      <c r="O6" s="5"/>
      <c r="P6" s="5" t="s">
        <v>106</v>
      </c>
      <c r="Q6" s="5"/>
      <c r="R6" s="5"/>
      <c r="S6" s="6">
        <v>111938.93</v>
      </c>
    </row>
    <row r="7" spans="1:19" ht="16" customHeight="1" x14ac:dyDescent="0.35">
      <c r="A7" s="5"/>
      <c r="B7" s="5"/>
      <c r="C7" s="5"/>
      <c r="D7" s="5"/>
      <c r="E7" s="5"/>
      <c r="F7" s="5" t="s">
        <v>6</v>
      </c>
      <c r="G7" s="11">
        <v>0</v>
      </c>
      <c r="H7" s="11">
        <v>0</v>
      </c>
      <c r="I7" s="13">
        <f t="shared" ref="I7:I68" si="0">H7-G7</f>
        <v>0</v>
      </c>
      <c r="L7" s="5"/>
      <c r="M7" s="5"/>
      <c r="N7" s="5"/>
      <c r="O7" s="5"/>
      <c r="P7" s="5" t="s">
        <v>107</v>
      </c>
      <c r="Q7" s="5"/>
      <c r="R7" s="5"/>
      <c r="S7" s="6">
        <v>32592.76</v>
      </c>
    </row>
    <row r="8" spans="1:19" ht="16" customHeight="1" thickBot="1" x14ac:dyDescent="0.4">
      <c r="A8" s="5"/>
      <c r="B8" s="5"/>
      <c r="C8" s="5"/>
      <c r="D8" s="5"/>
      <c r="E8" s="5" t="s">
        <v>7</v>
      </c>
      <c r="F8" s="5"/>
      <c r="G8" s="11">
        <f>ROUND(SUM(G6:G7),5)</f>
        <v>0</v>
      </c>
      <c r="H8" s="11">
        <f>ROUND(SUM(H6:H7),5)</f>
        <v>0</v>
      </c>
      <c r="I8" s="13">
        <f t="shared" si="0"/>
        <v>0</v>
      </c>
      <c r="L8" s="5"/>
      <c r="M8" s="5"/>
      <c r="N8" s="5"/>
      <c r="O8" s="5"/>
      <c r="P8" s="5" t="s">
        <v>108</v>
      </c>
      <c r="Q8" s="5"/>
      <c r="R8" s="5"/>
      <c r="S8" s="27">
        <v>131927.26999999999</v>
      </c>
    </row>
    <row r="9" spans="1:19" ht="16" customHeight="1" x14ac:dyDescent="0.35">
      <c r="A9" s="5"/>
      <c r="B9" s="5"/>
      <c r="C9" s="5"/>
      <c r="D9" s="5"/>
      <c r="E9" s="5" t="s">
        <v>8</v>
      </c>
      <c r="F9" s="5"/>
      <c r="G9" s="12"/>
      <c r="H9" s="11"/>
      <c r="M9" s="5"/>
      <c r="N9" s="5"/>
      <c r="O9" s="5" t="s">
        <v>109</v>
      </c>
      <c r="P9" s="5"/>
      <c r="Q9" s="5"/>
      <c r="R9" s="5"/>
      <c r="S9" s="6">
        <f>ROUND(SUM(S4:S8),5)</f>
        <v>360719.5</v>
      </c>
    </row>
    <row r="10" spans="1:19" ht="16" customHeight="1" x14ac:dyDescent="0.35">
      <c r="A10" s="5"/>
      <c r="B10" s="5"/>
      <c r="C10" s="5"/>
      <c r="D10" s="5"/>
      <c r="E10" s="5"/>
      <c r="F10" s="5" t="s">
        <v>9</v>
      </c>
      <c r="G10" s="12"/>
      <c r="H10" s="11">
        <v>-25</v>
      </c>
      <c r="I10" s="13">
        <f t="shared" si="0"/>
        <v>-25</v>
      </c>
      <c r="M10" s="5"/>
      <c r="N10" s="5"/>
      <c r="O10" s="5" t="s">
        <v>110</v>
      </c>
      <c r="P10" s="5"/>
      <c r="Q10" s="5"/>
      <c r="R10" s="5"/>
      <c r="S10" s="6"/>
    </row>
    <row r="11" spans="1:19" ht="16" customHeight="1" thickBot="1" x14ac:dyDescent="0.4">
      <c r="A11" s="5"/>
      <c r="B11" s="5"/>
      <c r="C11" s="5"/>
      <c r="D11" s="5"/>
      <c r="E11" s="5" t="s">
        <v>10</v>
      </c>
      <c r="F11" s="5"/>
      <c r="G11" s="12"/>
      <c r="H11" s="11">
        <f>ROUND(SUM(H9:H10),5)</f>
        <v>-25</v>
      </c>
      <c r="I11" s="13">
        <f t="shared" si="0"/>
        <v>-25</v>
      </c>
      <c r="M11" s="5"/>
      <c r="N11" s="5"/>
      <c r="O11" s="5"/>
      <c r="P11" s="5" t="s">
        <v>110</v>
      </c>
      <c r="Q11" s="5"/>
      <c r="R11" s="5"/>
      <c r="S11" s="7">
        <v>62320</v>
      </c>
    </row>
    <row r="12" spans="1:19" ht="16" customHeight="1" thickBot="1" x14ac:dyDescent="0.4">
      <c r="A12" s="5"/>
      <c r="B12" s="5"/>
      <c r="C12" s="5"/>
      <c r="D12" s="5" t="s">
        <v>11</v>
      </c>
      <c r="E12" s="5"/>
      <c r="F12" s="5"/>
      <c r="G12" s="11">
        <f>ROUND(G5+G8,5)</f>
        <v>0</v>
      </c>
      <c r="H12" s="11">
        <f>ROUND(H5+H8+H11,5)</f>
        <v>-25</v>
      </c>
      <c r="I12" s="13">
        <f t="shared" si="0"/>
        <v>-25</v>
      </c>
      <c r="L12" s="5"/>
      <c r="M12" s="5"/>
      <c r="N12" s="5"/>
      <c r="O12" s="5" t="s">
        <v>111</v>
      </c>
      <c r="P12" s="5"/>
      <c r="Q12" s="5"/>
      <c r="R12" s="5"/>
      <c r="S12" s="28">
        <f>ROUND(SUM(S10:S11),5)</f>
        <v>62320</v>
      </c>
    </row>
    <row r="13" spans="1:19" ht="16" customHeight="1" x14ac:dyDescent="0.35">
      <c r="A13" s="5"/>
      <c r="B13" s="5"/>
      <c r="C13" s="5"/>
      <c r="D13" s="5" t="s">
        <v>12</v>
      </c>
      <c r="E13" s="5"/>
      <c r="F13" s="5"/>
      <c r="G13" s="11"/>
      <c r="H13" s="11"/>
      <c r="L13" s="5"/>
      <c r="M13" s="5"/>
      <c r="N13" s="5" t="s">
        <v>112</v>
      </c>
      <c r="O13" s="5"/>
      <c r="P13" s="5"/>
      <c r="Q13" s="5"/>
      <c r="R13" s="5"/>
      <c r="S13" s="6">
        <f>ROUND(S3+S9+S12,5)</f>
        <v>423039.5</v>
      </c>
    </row>
    <row r="14" spans="1:19" ht="16" customHeight="1" x14ac:dyDescent="0.35">
      <c r="A14" s="5"/>
      <c r="B14" s="5"/>
      <c r="C14" s="5"/>
      <c r="D14" s="5"/>
      <c r="E14" s="5" t="s">
        <v>13</v>
      </c>
      <c r="F14" s="5"/>
      <c r="G14" s="11"/>
      <c r="H14" s="11"/>
      <c r="L14" s="5"/>
      <c r="M14" s="5"/>
      <c r="N14" s="5" t="s">
        <v>113</v>
      </c>
      <c r="O14" s="5"/>
      <c r="P14" s="5"/>
      <c r="Q14" s="5"/>
      <c r="R14" s="5"/>
      <c r="S14" s="6"/>
    </row>
    <row r="15" spans="1:19" ht="16" customHeight="1" x14ac:dyDescent="0.35">
      <c r="A15" s="5"/>
      <c r="B15" s="5"/>
      <c r="C15" s="5"/>
      <c r="D15" s="5"/>
      <c r="E15" s="5"/>
      <c r="F15" s="5" t="s">
        <v>14</v>
      </c>
      <c r="G15" s="11">
        <v>2220.86</v>
      </c>
      <c r="H15" s="11">
        <v>16810.14</v>
      </c>
      <c r="I15" s="13">
        <f t="shared" si="0"/>
        <v>14589.279999999999</v>
      </c>
      <c r="L15" s="5"/>
      <c r="M15" s="5"/>
      <c r="N15" s="5"/>
      <c r="O15" s="5" t="s">
        <v>114</v>
      </c>
      <c r="P15" s="5"/>
      <c r="Q15" s="5"/>
      <c r="R15" s="5"/>
      <c r="S15" s="6">
        <v>17656.2</v>
      </c>
    </row>
    <row r="16" spans="1:19" ht="16" customHeight="1" x14ac:dyDescent="0.35">
      <c r="A16" s="5"/>
      <c r="B16" s="5"/>
      <c r="C16" s="5"/>
      <c r="D16" s="5"/>
      <c r="E16" s="5"/>
      <c r="F16" s="5" t="s">
        <v>15</v>
      </c>
      <c r="G16" s="11">
        <v>15500</v>
      </c>
      <c r="H16" s="11">
        <v>30500</v>
      </c>
      <c r="I16" s="13">
        <f t="shared" si="0"/>
        <v>15000</v>
      </c>
      <c r="L16" s="5"/>
      <c r="M16" s="5"/>
      <c r="N16" s="5"/>
      <c r="O16" s="5" t="s">
        <v>115</v>
      </c>
      <c r="P16" s="5"/>
      <c r="Q16" s="5"/>
      <c r="R16" s="5"/>
      <c r="S16" s="6"/>
    </row>
    <row r="17" spans="1:19" ht="16" customHeight="1" x14ac:dyDescent="0.35">
      <c r="A17" s="5"/>
      <c r="B17" s="5"/>
      <c r="C17" s="5"/>
      <c r="D17" s="5"/>
      <c r="E17" s="5"/>
      <c r="F17" s="5" t="s">
        <v>6</v>
      </c>
      <c r="G17" s="11">
        <v>2517.41</v>
      </c>
      <c r="H17" s="11">
        <v>25098.94</v>
      </c>
      <c r="I17" s="13">
        <f t="shared" si="0"/>
        <v>22581.53</v>
      </c>
      <c r="L17" s="5"/>
      <c r="M17" s="5"/>
      <c r="N17" s="5"/>
      <c r="O17" s="5"/>
      <c r="P17" s="5" t="s">
        <v>116</v>
      </c>
      <c r="Q17" s="5"/>
      <c r="R17" s="5"/>
      <c r="S17" s="6">
        <v>-30000</v>
      </c>
    </row>
    <row r="18" spans="1:19" ht="16" customHeight="1" thickBot="1" x14ac:dyDescent="0.4">
      <c r="A18" s="5"/>
      <c r="B18" s="5"/>
      <c r="C18" s="5"/>
      <c r="D18" s="5"/>
      <c r="E18" s="5" t="s">
        <v>16</v>
      </c>
      <c r="F18" s="5"/>
      <c r="G18" s="11">
        <f>ROUND(SUM(G14:G17),5)</f>
        <v>20238.27</v>
      </c>
      <c r="H18" s="11">
        <f>ROUND(SUM(H14:H17),5)</f>
        <v>72409.08</v>
      </c>
      <c r="I18" s="13">
        <f t="shared" si="0"/>
        <v>52170.81</v>
      </c>
      <c r="L18" s="5"/>
      <c r="M18" s="5"/>
      <c r="N18" s="5"/>
      <c r="O18" s="5"/>
      <c r="P18" s="5" t="s">
        <v>117</v>
      </c>
      <c r="Q18" s="5"/>
      <c r="R18" s="5"/>
      <c r="S18" s="7">
        <v>30000</v>
      </c>
    </row>
    <row r="19" spans="1:19" ht="16" customHeight="1" thickBot="1" x14ac:dyDescent="0.4">
      <c r="A19" s="5"/>
      <c r="B19" s="5"/>
      <c r="C19" s="5"/>
      <c r="D19" s="5"/>
      <c r="E19" s="5" t="s">
        <v>17</v>
      </c>
      <c r="F19" s="5"/>
      <c r="G19" s="11"/>
      <c r="H19" s="11"/>
      <c r="L19" s="5"/>
      <c r="M19" s="5"/>
      <c r="N19" s="5"/>
      <c r="O19" s="5" t="s">
        <v>118</v>
      </c>
      <c r="P19" s="5"/>
      <c r="Q19" s="5"/>
      <c r="R19" s="5"/>
      <c r="S19" s="29">
        <f>ROUND(SUM(S16:S18),5)</f>
        <v>0</v>
      </c>
    </row>
    <row r="20" spans="1:19" ht="16" customHeight="1" thickBot="1" x14ac:dyDescent="0.4">
      <c r="A20" s="5"/>
      <c r="B20" s="5"/>
      <c r="C20" s="5"/>
      <c r="D20" s="5"/>
      <c r="E20" s="5"/>
      <c r="F20" s="5" t="s">
        <v>15</v>
      </c>
      <c r="G20" s="11">
        <v>3000</v>
      </c>
      <c r="H20" s="11">
        <v>3000</v>
      </c>
      <c r="I20" s="13">
        <f t="shared" si="0"/>
        <v>0</v>
      </c>
      <c r="L20" s="5"/>
      <c r="M20" s="5"/>
      <c r="N20" s="5" t="s">
        <v>119</v>
      </c>
      <c r="O20" s="5"/>
      <c r="P20" s="5"/>
      <c r="Q20" s="5"/>
      <c r="R20" s="5"/>
      <c r="S20" s="29">
        <f>ROUND(SUM(S14:S15)+S19,5)</f>
        <v>17656.2</v>
      </c>
    </row>
    <row r="21" spans="1:19" ht="16" customHeight="1" thickBot="1" x14ac:dyDescent="0.4">
      <c r="A21" s="5"/>
      <c r="B21" s="5"/>
      <c r="C21" s="5"/>
      <c r="D21" s="5"/>
      <c r="E21" s="5"/>
      <c r="F21" s="5" t="s">
        <v>18</v>
      </c>
      <c r="G21" s="11">
        <v>244.57</v>
      </c>
      <c r="H21" s="11">
        <v>244.57</v>
      </c>
      <c r="I21" s="13">
        <f t="shared" si="0"/>
        <v>0</v>
      </c>
      <c r="L21" s="5"/>
      <c r="M21" s="5" t="s">
        <v>120</v>
      </c>
      <c r="N21" s="5"/>
      <c r="O21" s="5"/>
      <c r="P21" s="5"/>
      <c r="Q21" s="5"/>
      <c r="R21" s="5"/>
      <c r="S21" s="30">
        <f>ROUND(S2+S13+S20,5)</f>
        <v>440695.7</v>
      </c>
    </row>
    <row r="22" spans="1:19" ht="16" customHeight="1" thickTop="1" x14ac:dyDescent="0.35">
      <c r="A22" s="5"/>
      <c r="B22" s="5"/>
      <c r="C22" s="5"/>
      <c r="D22" s="5"/>
      <c r="E22" s="5" t="s">
        <v>19</v>
      </c>
      <c r="F22" s="5"/>
      <c r="G22" s="11">
        <f>ROUND(SUM(G19:G21),5)</f>
        <v>3244.57</v>
      </c>
      <c r="H22" s="11">
        <f>ROUND(SUM(H19:H21),5)</f>
        <v>3244.57</v>
      </c>
      <c r="I22" s="13">
        <f t="shared" si="0"/>
        <v>0</v>
      </c>
      <c r="L22" s="5"/>
      <c r="M22" s="5" t="s">
        <v>121</v>
      </c>
      <c r="N22" s="5"/>
      <c r="O22" s="5"/>
      <c r="P22" s="5"/>
      <c r="Q22" s="5"/>
      <c r="R22" s="5"/>
      <c r="S22" s="6"/>
    </row>
    <row r="23" spans="1:19" ht="16" customHeight="1" x14ac:dyDescent="0.35">
      <c r="A23" s="5"/>
      <c r="B23" s="5"/>
      <c r="C23" s="5"/>
      <c r="D23" s="5"/>
      <c r="E23" s="5" t="s">
        <v>20</v>
      </c>
      <c r="F23" s="5"/>
      <c r="G23" s="11"/>
      <c r="H23" s="11"/>
      <c r="L23" s="5"/>
      <c r="M23" s="5"/>
      <c r="N23" s="5" t="s">
        <v>122</v>
      </c>
      <c r="O23" s="5"/>
      <c r="P23" s="5"/>
      <c r="Q23" s="5"/>
      <c r="R23" s="5"/>
      <c r="S23" s="6"/>
    </row>
    <row r="24" spans="1:19" ht="16" customHeight="1" x14ac:dyDescent="0.35">
      <c r="A24" s="5"/>
      <c r="B24" s="5"/>
      <c r="C24" s="5"/>
      <c r="D24" s="5"/>
      <c r="E24" s="5"/>
      <c r="F24" s="5" t="s">
        <v>15</v>
      </c>
      <c r="G24" s="11">
        <v>4000</v>
      </c>
      <c r="H24" s="11">
        <v>4000</v>
      </c>
      <c r="I24" s="13">
        <f t="shared" si="0"/>
        <v>0</v>
      </c>
      <c r="L24" s="5"/>
      <c r="M24" s="5"/>
      <c r="N24" s="5"/>
      <c r="O24" s="5" t="s">
        <v>123</v>
      </c>
      <c r="P24" s="5"/>
      <c r="Q24" s="5"/>
      <c r="R24" s="5"/>
      <c r="S24" s="6"/>
    </row>
    <row r="25" spans="1:19" ht="16" customHeight="1" x14ac:dyDescent="0.35">
      <c r="A25" s="5"/>
      <c r="B25" s="5"/>
      <c r="C25" s="5"/>
      <c r="D25" s="5"/>
      <c r="E25" s="5" t="s">
        <v>21</v>
      </c>
      <c r="F25" s="5"/>
      <c r="G25" s="11">
        <f>ROUND(SUM(G23:G24),5)</f>
        <v>4000</v>
      </c>
      <c r="H25" s="11">
        <f>ROUND(SUM(H23:H24),5)</f>
        <v>4000</v>
      </c>
      <c r="I25" s="13">
        <f t="shared" si="0"/>
        <v>0</v>
      </c>
      <c r="L25" s="5"/>
      <c r="M25" s="5"/>
      <c r="N25" s="5"/>
      <c r="O25" s="5"/>
      <c r="P25" s="5" t="s">
        <v>124</v>
      </c>
      <c r="Q25" s="5"/>
      <c r="R25" s="5"/>
      <c r="S25" s="6"/>
    </row>
    <row r="26" spans="1:19" ht="16" customHeight="1" thickBot="1" x14ac:dyDescent="0.4">
      <c r="A26" s="5"/>
      <c r="B26" s="5"/>
      <c r="C26" s="5"/>
      <c r="D26" s="5"/>
      <c r="E26" s="5" t="s">
        <v>22</v>
      </c>
      <c r="F26" s="5"/>
      <c r="G26" s="11"/>
      <c r="H26" s="11"/>
      <c r="L26" s="5"/>
      <c r="M26" s="5"/>
      <c r="N26" s="5"/>
      <c r="O26" s="5"/>
      <c r="P26" s="5"/>
      <c r="Q26" s="5" t="s">
        <v>124</v>
      </c>
      <c r="R26" s="5"/>
      <c r="S26" s="27">
        <v>-162.09</v>
      </c>
    </row>
    <row r="27" spans="1:19" ht="16" customHeight="1" x14ac:dyDescent="0.35">
      <c r="A27" s="5"/>
      <c r="B27" s="5"/>
      <c r="C27" s="5"/>
      <c r="D27" s="5"/>
      <c r="E27" s="5"/>
      <c r="F27" s="5" t="s">
        <v>15</v>
      </c>
      <c r="G27" s="11">
        <v>14000</v>
      </c>
      <c r="H27" s="11">
        <v>14000</v>
      </c>
      <c r="I27" s="13">
        <f t="shared" si="0"/>
        <v>0</v>
      </c>
      <c r="L27" s="5"/>
      <c r="M27" s="5"/>
      <c r="N27" s="5"/>
      <c r="O27" s="5"/>
      <c r="P27" s="5" t="s">
        <v>125</v>
      </c>
      <c r="Q27" s="5"/>
      <c r="R27" s="5"/>
      <c r="S27" s="6">
        <f>ROUND(SUM(S25:S26),5)</f>
        <v>-162.09</v>
      </c>
    </row>
    <row r="28" spans="1:19" ht="16" customHeight="1" x14ac:dyDescent="0.35">
      <c r="A28" s="5"/>
      <c r="B28" s="5"/>
      <c r="C28" s="5"/>
      <c r="D28" s="5"/>
      <c r="E28" s="5" t="s">
        <v>23</v>
      </c>
      <c r="F28" s="5"/>
      <c r="G28" s="11">
        <f>ROUND(SUM(G26:G27),5)</f>
        <v>14000</v>
      </c>
      <c r="H28" s="11">
        <f>ROUND(SUM(H26:H27),5)</f>
        <v>14000</v>
      </c>
      <c r="I28" s="13">
        <f t="shared" si="0"/>
        <v>0</v>
      </c>
      <c r="L28" s="5"/>
      <c r="M28" s="5"/>
      <c r="N28" s="5"/>
      <c r="O28" s="5"/>
      <c r="P28" s="5" t="s">
        <v>126</v>
      </c>
      <c r="Q28" s="5"/>
      <c r="R28" s="5"/>
      <c r="S28" s="6"/>
    </row>
    <row r="29" spans="1:19" ht="16" customHeight="1" thickBot="1" x14ac:dyDescent="0.4">
      <c r="A29" s="5"/>
      <c r="B29" s="5"/>
      <c r="C29" s="5"/>
      <c r="D29" s="5"/>
      <c r="E29" s="5" t="s">
        <v>24</v>
      </c>
      <c r="F29" s="5"/>
      <c r="G29" s="11"/>
      <c r="H29" s="11"/>
      <c r="L29" s="5"/>
      <c r="M29" s="5"/>
      <c r="N29" s="5"/>
      <c r="O29" s="5"/>
      <c r="P29" s="5"/>
      <c r="Q29" s="5" t="s">
        <v>127</v>
      </c>
      <c r="R29" s="5"/>
      <c r="S29" s="27">
        <v>-6098.09</v>
      </c>
    </row>
    <row r="30" spans="1:19" ht="16" customHeight="1" x14ac:dyDescent="0.35">
      <c r="A30" s="5"/>
      <c r="B30" s="5"/>
      <c r="C30" s="5"/>
      <c r="D30" s="5"/>
      <c r="E30" s="5"/>
      <c r="F30" s="5" t="s">
        <v>14</v>
      </c>
      <c r="G30" s="11">
        <v>6966.69</v>
      </c>
      <c r="H30" s="11">
        <v>41221.26</v>
      </c>
      <c r="I30" s="13">
        <f t="shared" si="0"/>
        <v>34254.57</v>
      </c>
      <c r="L30" s="5"/>
      <c r="M30" s="5"/>
      <c r="N30" s="5"/>
      <c r="O30" s="5"/>
      <c r="P30" s="5" t="s">
        <v>128</v>
      </c>
      <c r="Q30" s="5"/>
      <c r="R30" s="5"/>
      <c r="S30" s="6">
        <f>ROUND(SUM(S28:S29),5)</f>
        <v>-6098.09</v>
      </c>
    </row>
    <row r="31" spans="1:19" ht="16" customHeight="1" x14ac:dyDescent="0.35">
      <c r="A31" s="5"/>
      <c r="B31" s="5"/>
      <c r="C31" s="5"/>
      <c r="D31" s="5"/>
      <c r="E31" s="5"/>
      <c r="F31" s="5" t="s">
        <v>15</v>
      </c>
      <c r="G31" s="11">
        <v>27120.41</v>
      </c>
      <c r="H31" s="11">
        <v>31780.58</v>
      </c>
      <c r="I31" s="13">
        <f t="shared" si="0"/>
        <v>4660.1700000000019</v>
      </c>
      <c r="L31" s="5"/>
      <c r="M31" s="5"/>
      <c r="N31" s="5"/>
      <c r="O31" s="5"/>
      <c r="P31" s="5" t="s">
        <v>129</v>
      </c>
      <c r="Q31" s="5"/>
      <c r="R31" s="5"/>
      <c r="S31" s="6"/>
    </row>
    <row r="32" spans="1:19" ht="16" customHeight="1" x14ac:dyDescent="0.35">
      <c r="A32" s="5"/>
      <c r="B32" s="5"/>
      <c r="C32" s="5"/>
      <c r="D32" s="5"/>
      <c r="E32" s="5"/>
      <c r="F32" s="5" t="s">
        <v>6</v>
      </c>
      <c r="G32" s="11">
        <v>8019.99</v>
      </c>
      <c r="H32" s="11">
        <v>50332.2</v>
      </c>
      <c r="I32" s="13">
        <f t="shared" si="0"/>
        <v>42312.21</v>
      </c>
      <c r="L32" s="5"/>
      <c r="M32" s="5"/>
      <c r="N32" s="5"/>
      <c r="O32" s="5"/>
      <c r="P32" s="5"/>
      <c r="Q32" s="5" t="s">
        <v>130</v>
      </c>
      <c r="R32" s="5"/>
      <c r="S32" s="6">
        <v>-205.15</v>
      </c>
    </row>
    <row r="33" spans="1:19" ht="16" customHeight="1" x14ac:dyDescent="0.35">
      <c r="A33" s="5"/>
      <c r="B33" s="5"/>
      <c r="C33" s="5"/>
      <c r="D33" s="5"/>
      <c r="E33" s="5" t="s">
        <v>25</v>
      </c>
      <c r="F33" s="5"/>
      <c r="G33" s="11">
        <f>ROUND(SUM(G29:G32),5)</f>
        <v>42107.09</v>
      </c>
      <c r="H33" s="11">
        <f>ROUND(SUM(H29:H32),5)</f>
        <v>123334.04</v>
      </c>
      <c r="I33" s="13">
        <f t="shared" si="0"/>
        <v>81226.95</v>
      </c>
      <c r="L33" s="5"/>
      <c r="M33" s="5"/>
      <c r="N33" s="5"/>
      <c r="O33" s="5"/>
      <c r="P33" s="5"/>
      <c r="Q33" s="5" t="s">
        <v>131</v>
      </c>
      <c r="R33" s="5"/>
      <c r="S33" s="6">
        <v>-269.64</v>
      </c>
    </row>
    <row r="34" spans="1:19" ht="16" customHeight="1" x14ac:dyDescent="0.35">
      <c r="A34" s="5"/>
      <c r="B34" s="5"/>
      <c r="C34" s="5"/>
      <c r="D34" s="5"/>
      <c r="E34" s="5" t="s">
        <v>26</v>
      </c>
      <c r="F34" s="5"/>
      <c r="G34" s="11"/>
      <c r="H34" s="11"/>
      <c r="L34" s="5"/>
      <c r="M34" s="5"/>
      <c r="N34" s="5"/>
      <c r="O34" s="5"/>
      <c r="P34" s="5"/>
      <c r="Q34" s="5" t="s">
        <v>132</v>
      </c>
      <c r="R34" s="5"/>
      <c r="S34" s="6">
        <v>-206.26</v>
      </c>
    </row>
    <row r="35" spans="1:19" ht="16" customHeight="1" x14ac:dyDescent="0.35">
      <c r="A35" s="5"/>
      <c r="B35" s="5"/>
      <c r="C35" s="5"/>
      <c r="D35" s="5"/>
      <c r="E35" s="5"/>
      <c r="F35" s="5" t="s">
        <v>15</v>
      </c>
      <c r="G35" s="11">
        <v>1272.3499999999999</v>
      </c>
      <c r="H35" s="11">
        <v>2311.63</v>
      </c>
      <c r="I35" s="13">
        <f t="shared" si="0"/>
        <v>1039.2800000000002</v>
      </c>
      <c r="L35" s="5"/>
      <c r="M35" s="5"/>
      <c r="N35" s="5"/>
      <c r="O35" s="5"/>
      <c r="P35" s="5"/>
      <c r="Q35" s="5" t="s">
        <v>133</v>
      </c>
      <c r="R35" s="5"/>
      <c r="S35" s="6"/>
    </row>
    <row r="36" spans="1:19" ht="16" customHeight="1" x14ac:dyDescent="0.35">
      <c r="A36" s="5"/>
      <c r="B36" s="5"/>
      <c r="C36" s="5"/>
      <c r="D36" s="5"/>
      <c r="E36" s="5" t="s">
        <v>27</v>
      </c>
      <c r="F36" s="5"/>
      <c r="G36" s="11">
        <f>ROUND(SUM(G34:G35),5)</f>
        <v>1272.3499999999999</v>
      </c>
      <c r="H36" s="11">
        <f>ROUND(SUM(H34:H35),5)</f>
        <v>2311.63</v>
      </c>
      <c r="I36" s="13">
        <f t="shared" si="0"/>
        <v>1039.2800000000002</v>
      </c>
      <c r="L36" s="5"/>
      <c r="M36" s="5"/>
      <c r="N36" s="5"/>
      <c r="O36" s="5"/>
      <c r="P36" s="5"/>
      <c r="Q36" s="5"/>
      <c r="R36" s="5" t="s">
        <v>134</v>
      </c>
      <c r="S36" s="6">
        <v>20</v>
      </c>
    </row>
    <row r="37" spans="1:19" ht="16" customHeight="1" x14ac:dyDescent="0.35">
      <c r="A37" s="5"/>
      <c r="B37" s="5"/>
      <c r="C37" s="5"/>
      <c r="D37" s="5" t="s">
        <v>28</v>
      </c>
      <c r="E37" s="5"/>
      <c r="F37" s="5"/>
      <c r="G37" s="11">
        <f>ROUND(G13+G18+G22+G25+G28+G33+G36,5)</f>
        <v>84862.28</v>
      </c>
      <c r="H37" s="11">
        <f>ROUND(H13+H18+H22+H25+H28+H33+H36,5)</f>
        <v>219299.32</v>
      </c>
      <c r="I37" s="13">
        <f t="shared" si="0"/>
        <v>134437.04</v>
      </c>
      <c r="L37" s="5"/>
      <c r="M37" s="5"/>
      <c r="N37" s="5"/>
      <c r="O37" s="5"/>
      <c r="P37" s="5"/>
      <c r="Q37" s="5"/>
      <c r="R37" s="5" t="s">
        <v>135</v>
      </c>
      <c r="S37" s="6">
        <v>20</v>
      </c>
    </row>
    <row r="38" spans="1:19" ht="16" customHeight="1" x14ac:dyDescent="0.35">
      <c r="A38" s="5"/>
      <c r="B38" s="5"/>
      <c r="C38" s="5"/>
      <c r="D38" s="5" t="s">
        <v>29</v>
      </c>
      <c r="E38" s="5"/>
      <c r="F38" s="5"/>
      <c r="G38" s="11">
        <v>30963.16</v>
      </c>
      <c r="H38" s="11">
        <v>31928.48</v>
      </c>
      <c r="I38" s="13">
        <f t="shared" si="0"/>
        <v>965.31999999999971</v>
      </c>
      <c r="L38" s="5"/>
      <c r="M38" s="5"/>
      <c r="N38" s="5"/>
      <c r="O38" s="5"/>
      <c r="P38" s="5"/>
      <c r="Q38" s="5"/>
      <c r="R38" s="5" t="s">
        <v>136</v>
      </c>
      <c r="S38" s="6">
        <v>40</v>
      </c>
    </row>
    <row r="39" spans="1:19" ht="16" customHeight="1" x14ac:dyDescent="0.35">
      <c r="A39" s="5"/>
      <c r="B39" s="5"/>
      <c r="C39" s="5"/>
      <c r="D39" s="5" t="s">
        <v>30</v>
      </c>
      <c r="E39" s="5"/>
      <c r="F39" s="5"/>
      <c r="G39" s="11">
        <v>394.62</v>
      </c>
      <c r="H39" s="11">
        <v>796.86</v>
      </c>
      <c r="I39" s="13">
        <f t="shared" si="0"/>
        <v>402.24</v>
      </c>
      <c r="L39" s="5"/>
      <c r="M39" s="5"/>
      <c r="N39" s="5"/>
      <c r="O39" s="5"/>
      <c r="P39" s="5"/>
      <c r="Q39" s="5"/>
      <c r="R39" s="5" t="s">
        <v>137</v>
      </c>
      <c r="S39" s="6">
        <v>292</v>
      </c>
    </row>
    <row r="40" spans="1:19" ht="16" customHeight="1" x14ac:dyDescent="0.35">
      <c r="A40" s="5"/>
      <c r="B40" s="5"/>
      <c r="C40" s="5"/>
      <c r="D40" s="5" t="s">
        <v>31</v>
      </c>
      <c r="E40" s="5"/>
      <c r="F40" s="5"/>
      <c r="G40" s="11"/>
      <c r="H40" s="11"/>
      <c r="L40" s="5"/>
      <c r="M40" s="5"/>
      <c r="N40" s="5"/>
      <c r="O40" s="5"/>
      <c r="P40" s="5"/>
      <c r="Q40" s="5"/>
      <c r="R40" s="5" t="s">
        <v>138</v>
      </c>
      <c r="S40" s="6">
        <v>770.44</v>
      </c>
    </row>
    <row r="41" spans="1:19" ht="16" customHeight="1" x14ac:dyDescent="0.35">
      <c r="A41" s="5"/>
      <c r="B41" s="5"/>
      <c r="C41" s="5"/>
      <c r="D41" s="5"/>
      <c r="E41" s="5" t="s">
        <v>32</v>
      </c>
      <c r="F41" s="5"/>
      <c r="G41" s="11">
        <v>9570.66</v>
      </c>
      <c r="H41" s="11">
        <v>15501.05</v>
      </c>
      <c r="I41" s="13">
        <f t="shared" si="0"/>
        <v>5930.3899999999994</v>
      </c>
      <c r="L41" s="5"/>
      <c r="M41" s="5"/>
      <c r="N41" s="5"/>
      <c r="O41" s="5"/>
      <c r="P41" s="5"/>
      <c r="Q41" s="5"/>
      <c r="R41" s="5" t="s">
        <v>139</v>
      </c>
      <c r="S41" s="6">
        <v>16541.36</v>
      </c>
    </row>
    <row r="42" spans="1:19" ht="16" customHeight="1" x14ac:dyDescent="0.35">
      <c r="A42" s="5"/>
      <c r="B42" s="5"/>
      <c r="C42" s="5"/>
      <c r="D42" s="5"/>
      <c r="E42" s="5" t="s">
        <v>33</v>
      </c>
      <c r="F42" s="5"/>
      <c r="G42" s="11">
        <v>489.69</v>
      </c>
      <c r="H42" s="11">
        <v>635.98</v>
      </c>
      <c r="I42" s="13">
        <f t="shared" si="0"/>
        <v>146.29000000000002</v>
      </c>
      <c r="L42" s="5"/>
      <c r="M42" s="5"/>
      <c r="N42" s="5"/>
      <c r="O42" s="5"/>
      <c r="P42" s="5"/>
      <c r="Q42" s="5"/>
      <c r="R42" s="5" t="s">
        <v>140</v>
      </c>
      <c r="S42" s="6">
        <v>40</v>
      </c>
    </row>
    <row r="43" spans="1:19" ht="16" customHeight="1" x14ac:dyDescent="0.35">
      <c r="A43" s="5"/>
      <c r="B43" s="5"/>
      <c r="C43" s="5"/>
      <c r="D43" s="5"/>
      <c r="E43" s="5" t="s">
        <v>34</v>
      </c>
      <c r="F43" s="5"/>
      <c r="G43" s="11">
        <v>48916.4</v>
      </c>
      <c r="H43" s="11">
        <v>89561.59</v>
      </c>
      <c r="I43" s="13">
        <f t="shared" si="0"/>
        <v>40645.189999999995</v>
      </c>
      <c r="L43" s="5"/>
      <c r="M43" s="5"/>
      <c r="N43" s="5"/>
      <c r="O43" s="5"/>
      <c r="P43" s="5"/>
      <c r="Q43" s="5"/>
      <c r="R43" s="5" t="s">
        <v>141</v>
      </c>
      <c r="S43" s="6">
        <v>40</v>
      </c>
    </row>
    <row r="44" spans="1:19" ht="16" customHeight="1" x14ac:dyDescent="0.35">
      <c r="A44" s="5"/>
      <c r="B44" s="5"/>
      <c r="C44" s="5"/>
      <c r="D44" s="5"/>
      <c r="E44" s="5" t="s">
        <v>35</v>
      </c>
      <c r="F44" s="5"/>
      <c r="G44" s="11">
        <v>0</v>
      </c>
      <c r="H44" s="11">
        <v>-184.37</v>
      </c>
      <c r="I44" s="13">
        <f t="shared" si="0"/>
        <v>-184.37</v>
      </c>
      <c r="L44" s="5"/>
      <c r="M44" s="5"/>
      <c r="N44" s="5"/>
      <c r="O44" s="5"/>
      <c r="P44" s="5"/>
      <c r="Q44" s="5"/>
      <c r="R44" s="5" t="s">
        <v>142</v>
      </c>
      <c r="S44" s="6">
        <v>3967.71</v>
      </c>
    </row>
    <row r="45" spans="1:19" ht="16" customHeight="1" x14ac:dyDescent="0.35">
      <c r="A45" s="5"/>
      <c r="B45" s="5"/>
      <c r="C45" s="5"/>
      <c r="D45" s="5" t="s">
        <v>36</v>
      </c>
      <c r="E45" s="5"/>
      <c r="F45" s="5"/>
      <c r="G45" s="11">
        <f>ROUND(SUM(G40:G44),5)</f>
        <v>58976.75</v>
      </c>
      <c r="H45" s="11">
        <f>ROUND(SUM(H40:H44),5)</f>
        <v>105514.25</v>
      </c>
      <c r="I45" s="13">
        <f t="shared" si="0"/>
        <v>46537.5</v>
      </c>
      <c r="L45" s="5"/>
      <c r="M45" s="5"/>
      <c r="N45" s="5"/>
      <c r="O45" s="5"/>
      <c r="P45" s="5"/>
      <c r="Q45" s="5"/>
      <c r="R45" s="5" t="s">
        <v>143</v>
      </c>
      <c r="S45" s="6">
        <v>746.74</v>
      </c>
    </row>
    <row r="46" spans="1:19" ht="16" customHeight="1" x14ac:dyDescent="0.35">
      <c r="A46" s="5"/>
      <c r="B46" s="5"/>
      <c r="C46" s="5"/>
      <c r="D46" s="5" t="s">
        <v>37</v>
      </c>
      <c r="E46" s="5"/>
      <c r="F46" s="5"/>
      <c r="G46" s="11">
        <v>40</v>
      </c>
      <c r="H46" s="11">
        <v>40</v>
      </c>
      <c r="I46" s="13">
        <f t="shared" si="0"/>
        <v>0</v>
      </c>
      <c r="L46" s="5"/>
      <c r="M46" s="5"/>
      <c r="N46" s="5"/>
      <c r="O46" s="5"/>
      <c r="P46" s="5"/>
      <c r="Q46" s="5"/>
      <c r="R46" s="5" t="s">
        <v>144</v>
      </c>
      <c r="S46" s="6">
        <v>60</v>
      </c>
    </row>
    <row r="47" spans="1:19" ht="16" customHeight="1" x14ac:dyDescent="0.35">
      <c r="A47" s="5"/>
      <c r="B47" s="5"/>
      <c r="C47" s="5"/>
      <c r="D47" s="5" t="s">
        <v>38</v>
      </c>
      <c r="E47" s="5"/>
      <c r="F47" s="5"/>
      <c r="G47" s="11"/>
      <c r="H47" s="11"/>
      <c r="L47" s="5"/>
      <c r="M47" s="5"/>
      <c r="N47" s="5"/>
      <c r="O47" s="5"/>
      <c r="P47" s="5"/>
      <c r="Q47" s="5"/>
      <c r="R47" s="5" t="s">
        <v>145</v>
      </c>
      <c r="S47" s="6">
        <v>440.18</v>
      </c>
    </row>
    <row r="48" spans="1:19" ht="16" customHeight="1" x14ac:dyDescent="0.35">
      <c r="A48" s="5"/>
      <c r="B48" s="5"/>
      <c r="C48" s="5"/>
      <c r="D48" s="5"/>
      <c r="E48" s="5" t="s">
        <v>39</v>
      </c>
      <c r="F48" s="5"/>
      <c r="G48" s="11">
        <v>485.46</v>
      </c>
      <c r="H48" s="11">
        <v>-5.29</v>
      </c>
      <c r="I48" s="13">
        <f t="shared" si="0"/>
        <v>-490.75</v>
      </c>
      <c r="L48" s="5"/>
      <c r="M48" s="5"/>
      <c r="N48" s="5"/>
      <c r="O48" s="5"/>
      <c r="P48" s="5"/>
      <c r="Q48" s="5"/>
      <c r="R48" s="5" t="s">
        <v>146</v>
      </c>
      <c r="S48" s="6">
        <v>40</v>
      </c>
    </row>
    <row r="49" spans="1:19" ht="16" customHeight="1" x14ac:dyDescent="0.35">
      <c r="A49" s="5"/>
      <c r="B49" s="5"/>
      <c r="C49" s="5"/>
      <c r="D49" s="5"/>
      <c r="E49" s="5" t="s">
        <v>40</v>
      </c>
      <c r="F49" s="5"/>
      <c r="G49" s="11">
        <v>3491.92</v>
      </c>
      <c r="H49" s="11">
        <v>3457.72</v>
      </c>
      <c r="I49" s="13">
        <f t="shared" si="0"/>
        <v>-34.200000000000273</v>
      </c>
      <c r="L49" s="5"/>
      <c r="M49" s="5"/>
      <c r="N49" s="5"/>
      <c r="O49" s="5"/>
      <c r="P49" s="5"/>
      <c r="Q49" s="5"/>
      <c r="R49" s="5" t="s">
        <v>147</v>
      </c>
      <c r="S49" s="6">
        <v>5314.62</v>
      </c>
    </row>
    <row r="50" spans="1:19" ht="16" customHeight="1" x14ac:dyDescent="0.35">
      <c r="A50" s="5"/>
      <c r="B50" s="5"/>
      <c r="C50" s="5"/>
      <c r="D50" s="5" t="s">
        <v>41</v>
      </c>
      <c r="E50" s="5"/>
      <c r="F50" s="5"/>
      <c r="G50" s="11">
        <f>ROUND(SUM(G47:G49),5)</f>
        <v>3977.38</v>
      </c>
      <c r="H50" s="11">
        <f>ROUND(SUM(H47:H49),5)</f>
        <v>3452.43</v>
      </c>
      <c r="I50" s="13">
        <f t="shared" si="0"/>
        <v>-524.95000000000027</v>
      </c>
      <c r="L50" s="5"/>
      <c r="M50" s="5"/>
      <c r="N50" s="5"/>
      <c r="O50" s="5"/>
      <c r="P50" s="5"/>
      <c r="Q50" s="5"/>
      <c r="R50" s="5" t="s">
        <v>148</v>
      </c>
      <c r="S50" s="6">
        <v>60</v>
      </c>
    </row>
    <row r="51" spans="1:19" ht="16" customHeight="1" x14ac:dyDescent="0.35">
      <c r="A51" s="5"/>
      <c r="B51" s="5"/>
      <c r="C51" s="5" t="s">
        <v>42</v>
      </c>
      <c r="D51" s="5"/>
      <c r="E51" s="5"/>
      <c r="F51" s="5"/>
      <c r="G51" s="11">
        <f>ROUND(SUM(G3:G4)+G12+SUM(G37:G39)+SUM(G45:G46)+G50,5)</f>
        <v>181714.19</v>
      </c>
      <c r="H51" s="11">
        <f>ROUND(SUM(H3:H4)+H12+SUM(H37:H39)+SUM(H45:H46)+H50,5)</f>
        <v>363506.34</v>
      </c>
      <c r="I51" s="13">
        <f t="shared" si="0"/>
        <v>181792.15000000002</v>
      </c>
      <c r="L51" s="5"/>
      <c r="M51" s="5"/>
      <c r="N51" s="5"/>
      <c r="O51" s="5"/>
      <c r="P51" s="5"/>
      <c r="Q51" s="5"/>
      <c r="R51" s="5" t="s">
        <v>149</v>
      </c>
      <c r="S51" s="6">
        <v>100</v>
      </c>
    </row>
    <row r="52" spans="1:19" ht="16" customHeight="1" x14ac:dyDescent="0.35">
      <c r="A52" s="5"/>
      <c r="B52" s="5"/>
      <c r="C52" s="5" t="s">
        <v>43</v>
      </c>
      <c r="D52" s="5"/>
      <c r="E52" s="5"/>
      <c r="F52" s="5"/>
      <c r="G52" s="11"/>
      <c r="H52" s="11"/>
      <c r="L52" s="5"/>
      <c r="M52" s="5"/>
      <c r="N52" s="5"/>
      <c r="O52" s="5"/>
      <c r="P52" s="5"/>
      <c r="Q52" s="5"/>
      <c r="R52" s="5" t="s">
        <v>150</v>
      </c>
      <c r="S52" s="6">
        <v>48</v>
      </c>
    </row>
    <row r="53" spans="1:19" ht="16" customHeight="1" x14ac:dyDescent="0.35">
      <c r="A53" s="5"/>
      <c r="B53" s="5"/>
      <c r="C53" s="5"/>
      <c r="D53" s="5" t="s">
        <v>44</v>
      </c>
      <c r="E53" s="5"/>
      <c r="F53" s="5"/>
      <c r="G53" s="11"/>
      <c r="H53" s="11"/>
      <c r="L53" s="5"/>
      <c r="M53" s="5"/>
      <c r="N53" s="5"/>
      <c r="O53" s="5"/>
      <c r="P53" s="5"/>
      <c r="Q53" s="5"/>
      <c r="R53" s="5" t="s">
        <v>151</v>
      </c>
      <c r="S53" s="6">
        <v>160</v>
      </c>
    </row>
    <row r="54" spans="1:19" ht="16" customHeight="1" x14ac:dyDescent="0.35">
      <c r="A54" s="5"/>
      <c r="B54" s="5"/>
      <c r="C54" s="5"/>
      <c r="D54" s="5"/>
      <c r="E54" s="5" t="s">
        <v>45</v>
      </c>
      <c r="F54" s="5"/>
      <c r="G54" s="11">
        <v>447.75</v>
      </c>
      <c r="H54" s="11">
        <v>675.6</v>
      </c>
      <c r="I54" s="13">
        <f t="shared" si="0"/>
        <v>227.85000000000002</v>
      </c>
      <c r="L54" s="5"/>
      <c r="M54" s="5"/>
      <c r="N54" s="5"/>
      <c r="O54" s="5"/>
      <c r="P54" s="5"/>
      <c r="Q54" s="5"/>
      <c r="R54" s="5" t="s">
        <v>152</v>
      </c>
      <c r="S54" s="6">
        <v>20</v>
      </c>
    </row>
    <row r="55" spans="1:19" ht="16" customHeight="1" x14ac:dyDescent="0.35">
      <c r="A55" s="5"/>
      <c r="B55" s="5"/>
      <c r="C55" s="5"/>
      <c r="D55" s="5"/>
      <c r="E55" s="5" t="s">
        <v>46</v>
      </c>
      <c r="F55" s="5"/>
      <c r="G55" s="11">
        <v>55.4</v>
      </c>
      <c r="H55" s="11">
        <v>83.35</v>
      </c>
      <c r="I55" s="13">
        <f t="shared" si="0"/>
        <v>27.949999999999996</v>
      </c>
      <c r="L55" s="5"/>
      <c r="M55" s="5"/>
      <c r="N55" s="5"/>
      <c r="O55" s="5"/>
      <c r="P55" s="5"/>
      <c r="Q55" s="5"/>
      <c r="R55" s="5" t="s">
        <v>153</v>
      </c>
      <c r="S55" s="6">
        <v>160</v>
      </c>
    </row>
    <row r="56" spans="1:19" ht="16" customHeight="1" x14ac:dyDescent="0.35">
      <c r="A56" s="5"/>
      <c r="B56" s="5"/>
      <c r="C56" s="5"/>
      <c r="D56" s="5" t="s">
        <v>47</v>
      </c>
      <c r="E56" s="5"/>
      <c r="F56" s="5"/>
      <c r="G56" s="11">
        <f>ROUND(SUM(G53:G55),5)</f>
        <v>503.15</v>
      </c>
      <c r="H56" s="11">
        <f>ROUND(SUM(H53:H55),5)</f>
        <v>758.95</v>
      </c>
      <c r="I56" s="13">
        <f t="shared" si="0"/>
        <v>255.80000000000007</v>
      </c>
      <c r="L56" s="5"/>
      <c r="M56" s="5"/>
      <c r="N56" s="5"/>
      <c r="O56" s="5"/>
      <c r="P56" s="5"/>
      <c r="Q56" s="5"/>
      <c r="R56" s="5" t="s">
        <v>154</v>
      </c>
      <c r="S56" s="6">
        <v>1747.71</v>
      </c>
    </row>
    <row r="57" spans="1:19" ht="16" customHeight="1" x14ac:dyDescent="0.35">
      <c r="A57" s="5"/>
      <c r="B57" s="5"/>
      <c r="C57" s="5"/>
      <c r="D57" s="5" t="s">
        <v>86</v>
      </c>
      <c r="E57" s="5"/>
      <c r="F57" s="5"/>
      <c r="G57" s="11"/>
      <c r="H57" s="11"/>
      <c r="L57" s="5"/>
      <c r="M57" s="5"/>
      <c r="N57" s="5"/>
      <c r="O57" s="5"/>
      <c r="P57" s="5"/>
      <c r="Q57" s="5"/>
      <c r="R57" s="5" t="s">
        <v>155</v>
      </c>
      <c r="S57" s="6">
        <v>180</v>
      </c>
    </row>
    <row r="58" spans="1:19" ht="16" customHeight="1" x14ac:dyDescent="0.35">
      <c r="A58" s="5"/>
      <c r="B58" s="5"/>
      <c r="C58" s="5"/>
      <c r="D58" s="5"/>
      <c r="E58" s="5" t="s">
        <v>87</v>
      </c>
      <c r="F58" s="5"/>
      <c r="G58" s="11">
        <v>8492.2800000000007</v>
      </c>
      <c r="H58" s="11">
        <v>10245.68</v>
      </c>
      <c r="I58" s="13">
        <f t="shared" si="0"/>
        <v>1753.3999999999996</v>
      </c>
      <c r="L58" s="5"/>
      <c r="M58" s="5"/>
      <c r="N58" s="5"/>
      <c r="O58" s="5"/>
      <c r="P58" s="5"/>
      <c r="Q58" s="5"/>
      <c r="R58" s="5" t="s">
        <v>156</v>
      </c>
      <c r="S58" s="6">
        <v>340</v>
      </c>
    </row>
    <row r="59" spans="1:19" ht="16" customHeight="1" x14ac:dyDescent="0.35">
      <c r="A59" s="5"/>
      <c r="B59" s="5"/>
      <c r="C59" s="5"/>
      <c r="D59" s="5"/>
      <c r="E59" s="5" t="s">
        <v>88</v>
      </c>
      <c r="F59" s="5"/>
      <c r="G59" s="11">
        <v>75</v>
      </c>
      <c r="H59" s="11">
        <v>232</v>
      </c>
      <c r="I59" s="13">
        <f t="shared" si="0"/>
        <v>157</v>
      </c>
      <c r="L59" s="5"/>
      <c r="M59" s="5"/>
      <c r="N59" s="5"/>
      <c r="O59" s="5"/>
      <c r="P59" s="5"/>
      <c r="Q59" s="5"/>
      <c r="R59" s="5" t="s">
        <v>157</v>
      </c>
      <c r="S59" s="6">
        <v>68</v>
      </c>
    </row>
    <row r="60" spans="1:19" ht="16" customHeight="1" x14ac:dyDescent="0.35">
      <c r="A60" s="5"/>
      <c r="B60" s="5"/>
      <c r="C60" s="5"/>
      <c r="D60" s="5"/>
      <c r="E60" s="5" t="s">
        <v>89</v>
      </c>
      <c r="F60" s="5"/>
      <c r="G60" s="11">
        <v>78.72</v>
      </c>
      <c r="H60" s="11">
        <v>151.53</v>
      </c>
      <c r="I60" s="13">
        <f t="shared" si="0"/>
        <v>72.81</v>
      </c>
      <c r="L60" s="5"/>
      <c r="M60" s="5"/>
      <c r="N60" s="5"/>
      <c r="O60" s="5"/>
      <c r="P60" s="5"/>
      <c r="Q60" s="5"/>
      <c r="R60" s="5" t="s">
        <v>158</v>
      </c>
      <c r="S60" s="6">
        <v>29.85</v>
      </c>
    </row>
    <row r="61" spans="1:19" ht="16" customHeight="1" x14ac:dyDescent="0.35">
      <c r="A61" s="5"/>
      <c r="B61" s="5"/>
      <c r="C61" s="5"/>
      <c r="D61" s="5" t="s">
        <v>90</v>
      </c>
      <c r="E61" s="5"/>
      <c r="F61" s="5"/>
      <c r="G61" s="11">
        <f>ROUND(SUM(G57:G60),5)</f>
        <v>8646</v>
      </c>
      <c r="H61" s="11">
        <f>ROUND(SUM(H57:H60),5)</f>
        <v>10629.21</v>
      </c>
      <c r="I61" s="13">
        <f t="shared" si="0"/>
        <v>1983.2099999999991</v>
      </c>
      <c r="L61" s="5"/>
      <c r="M61" s="5"/>
      <c r="N61" s="5"/>
      <c r="O61" s="5"/>
      <c r="P61" s="5"/>
      <c r="Q61" s="5"/>
      <c r="R61" s="5" t="s">
        <v>159</v>
      </c>
      <c r="S61" s="6">
        <v>480.26</v>
      </c>
    </row>
    <row r="62" spans="1:19" ht="16" customHeight="1" x14ac:dyDescent="0.35">
      <c r="A62" s="5"/>
      <c r="B62" s="5"/>
      <c r="C62" s="5"/>
      <c r="D62" s="5" t="s">
        <v>48</v>
      </c>
      <c r="E62" s="5"/>
      <c r="F62" s="5"/>
      <c r="G62" s="11"/>
      <c r="H62" s="11"/>
      <c r="L62" s="5"/>
      <c r="M62" s="5"/>
      <c r="N62" s="5"/>
      <c r="O62" s="5"/>
      <c r="P62" s="5"/>
      <c r="Q62" s="5"/>
      <c r="R62" s="5" t="s">
        <v>160</v>
      </c>
      <c r="S62" s="6">
        <v>2624.22</v>
      </c>
    </row>
    <row r="63" spans="1:19" ht="16" customHeight="1" x14ac:dyDescent="0.35">
      <c r="A63" s="5"/>
      <c r="B63" s="5"/>
      <c r="C63" s="5"/>
      <c r="D63" s="5"/>
      <c r="E63" s="5" t="s">
        <v>49</v>
      </c>
      <c r="F63" s="5"/>
      <c r="G63" s="11"/>
      <c r="H63" s="11"/>
      <c r="L63" s="5"/>
      <c r="M63" s="5"/>
      <c r="N63" s="5"/>
      <c r="O63" s="5"/>
      <c r="P63" s="5"/>
      <c r="Q63" s="5"/>
      <c r="R63" s="5" t="s">
        <v>161</v>
      </c>
      <c r="S63" s="6">
        <v>100</v>
      </c>
    </row>
    <row r="64" spans="1:19" ht="16" customHeight="1" x14ac:dyDescent="0.35">
      <c r="A64" s="5"/>
      <c r="B64" s="5"/>
      <c r="C64" s="5"/>
      <c r="D64" s="5"/>
      <c r="E64" s="5"/>
      <c r="F64" s="5" t="s">
        <v>50</v>
      </c>
      <c r="G64" s="11">
        <v>-415</v>
      </c>
      <c r="H64" s="11">
        <v>-415</v>
      </c>
      <c r="I64" s="13">
        <f t="shared" si="0"/>
        <v>0</v>
      </c>
      <c r="L64" s="5"/>
      <c r="M64" s="5"/>
      <c r="N64" s="5"/>
      <c r="O64" s="5"/>
      <c r="P64" s="5"/>
      <c r="Q64" s="5"/>
      <c r="R64" s="5" t="s">
        <v>162</v>
      </c>
      <c r="S64" s="6">
        <v>920</v>
      </c>
    </row>
    <row r="65" spans="1:19" ht="16" customHeight="1" x14ac:dyDescent="0.35">
      <c r="A65" s="5"/>
      <c r="B65" s="5"/>
      <c r="C65" s="5"/>
      <c r="D65" s="5"/>
      <c r="E65" s="5"/>
      <c r="F65" s="5" t="s">
        <v>51</v>
      </c>
      <c r="G65" s="11">
        <v>-162.5</v>
      </c>
      <c r="H65" s="11">
        <v>5259.08</v>
      </c>
      <c r="I65" s="13">
        <f t="shared" si="0"/>
        <v>5421.58</v>
      </c>
      <c r="L65" s="5"/>
      <c r="M65" s="5"/>
      <c r="N65" s="5"/>
      <c r="O65" s="5"/>
      <c r="P65" s="5"/>
      <c r="Q65" s="5"/>
      <c r="R65" s="5" t="s">
        <v>163</v>
      </c>
      <c r="S65" s="6">
        <v>30</v>
      </c>
    </row>
    <row r="66" spans="1:19" ht="16" customHeight="1" x14ac:dyDescent="0.35">
      <c r="A66" s="5"/>
      <c r="B66" s="5"/>
      <c r="C66" s="5"/>
      <c r="D66" s="5"/>
      <c r="E66" s="5" t="s">
        <v>52</v>
      </c>
      <c r="F66" s="5"/>
      <c r="G66" s="11">
        <f>ROUND(SUM(G63:G65),5)</f>
        <v>-577.5</v>
      </c>
      <c r="H66" s="11">
        <f>ROUND(SUM(H63:H65),5)</f>
        <v>4844.08</v>
      </c>
      <c r="I66" s="13">
        <f t="shared" si="0"/>
        <v>5421.58</v>
      </c>
      <c r="L66" s="5"/>
      <c r="M66" s="5"/>
      <c r="N66" s="5"/>
      <c r="O66" s="5"/>
      <c r="P66" s="5"/>
      <c r="Q66" s="5"/>
      <c r="R66" s="5" t="s">
        <v>164</v>
      </c>
      <c r="S66" s="6">
        <v>960</v>
      </c>
    </row>
    <row r="67" spans="1:19" ht="16" customHeight="1" x14ac:dyDescent="0.35">
      <c r="A67" s="5"/>
      <c r="B67" s="5"/>
      <c r="C67" s="5"/>
      <c r="D67" s="5"/>
      <c r="E67" s="5" t="s">
        <v>53</v>
      </c>
      <c r="F67" s="5"/>
      <c r="G67" s="11">
        <v>3778.5</v>
      </c>
      <c r="H67" s="11">
        <v>7247.27</v>
      </c>
      <c r="I67" s="13">
        <f t="shared" si="0"/>
        <v>3468.7700000000004</v>
      </c>
      <c r="L67" s="5"/>
      <c r="M67" s="5"/>
      <c r="N67" s="5"/>
      <c r="O67" s="5"/>
      <c r="P67" s="5"/>
      <c r="Q67" s="5"/>
      <c r="R67" s="5" t="s">
        <v>165</v>
      </c>
      <c r="S67" s="6">
        <v>20</v>
      </c>
    </row>
    <row r="68" spans="1:19" ht="16" customHeight="1" x14ac:dyDescent="0.35">
      <c r="A68" s="5"/>
      <c r="B68" s="5"/>
      <c r="C68" s="5"/>
      <c r="D68" s="5" t="s">
        <v>54</v>
      </c>
      <c r="E68" s="5"/>
      <c r="F68" s="5"/>
      <c r="G68" s="11">
        <f>ROUND(G62+SUM(G66:G67),5)</f>
        <v>3201</v>
      </c>
      <c r="H68" s="11">
        <f>ROUND(H62+SUM(H66:H67),5)</f>
        <v>12091.35</v>
      </c>
      <c r="I68" s="13">
        <f t="shared" si="0"/>
        <v>8890.35</v>
      </c>
      <c r="L68" s="5"/>
      <c r="M68" s="5"/>
      <c r="N68" s="5"/>
      <c r="O68" s="5"/>
      <c r="P68" s="5"/>
      <c r="Q68" s="5"/>
      <c r="R68" s="5" t="s">
        <v>166</v>
      </c>
      <c r="S68" s="6">
        <v>2098.91</v>
      </c>
    </row>
    <row r="69" spans="1:19" ht="16" customHeight="1" x14ac:dyDescent="0.35">
      <c r="A69" s="5"/>
      <c r="B69" s="5"/>
      <c r="C69" s="5"/>
      <c r="D69" s="5" t="s">
        <v>55</v>
      </c>
      <c r="E69" s="5"/>
      <c r="F69" s="5"/>
      <c r="G69" s="11"/>
      <c r="H69" s="11"/>
      <c r="L69" s="5"/>
      <c r="M69" s="5"/>
      <c r="N69" s="5"/>
      <c r="O69" s="5"/>
      <c r="P69" s="5"/>
      <c r="Q69" s="5"/>
      <c r="R69" s="5" t="s">
        <v>167</v>
      </c>
      <c r="S69" s="6">
        <v>8008.54</v>
      </c>
    </row>
    <row r="70" spans="1:19" ht="16" customHeight="1" x14ac:dyDescent="0.35">
      <c r="A70" s="5"/>
      <c r="B70" s="5"/>
      <c r="C70" s="5"/>
      <c r="D70" s="5"/>
      <c r="E70" s="5" t="s">
        <v>56</v>
      </c>
      <c r="F70" s="5"/>
      <c r="G70" s="11">
        <v>0</v>
      </c>
      <c r="H70" s="11">
        <v>0</v>
      </c>
      <c r="I70" s="13">
        <f t="shared" ref="I70:I110" si="1">H70-G70</f>
        <v>0</v>
      </c>
      <c r="L70" s="5"/>
      <c r="M70" s="5"/>
      <c r="N70" s="5"/>
      <c r="O70" s="5"/>
      <c r="P70" s="5"/>
      <c r="Q70" s="5"/>
      <c r="R70" s="5" t="s">
        <v>168</v>
      </c>
      <c r="S70" s="6">
        <v>60</v>
      </c>
    </row>
    <row r="71" spans="1:19" ht="16" customHeight="1" x14ac:dyDescent="0.35">
      <c r="A71" s="5"/>
      <c r="B71" s="5"/>
      <c r="C71" s="5"/>
      <c r="D71" s="5"/>
      <c r="E71" s="5" t="s">
        <v>57</v>
      </c>
      <c r="F71" s="5"/>
      <c r="G71" s="11">
        <v>0</v>
      </c>
      <c r="H71" s="11">
        <v>0</v>
      </c>
      <c r="I71" s="13">
        <f t="shared" si="1"/>
        <v>0</v>
      </c>
      <c r="L71" s="5"/>
      <c r="M71" s="5"/>
      <c r="N71" s="5"/>
      <c r="O71" s="5"/>
      <c r="P71" s="5"/>
      <c r="Q71" s="5"/>
      <c r="R71" s="5" t="s">
        <v>169</v>
      </c>
      <c r="S71" s="6">
        <v>40</v>
      </c>
    </row>
    <row r="72" spans="1:19" ht="16" customHeight="1" x14ac:dyDescent="0.35">
      <c r="A72" s="5"/>
      <c r="B72" s="5"/>
      <c r="C72" s="5"/>
      <c r="D72" s="5"/>
      <c r="E72" s="5" t="s">
        <v>58</v>
      </c>
      <c r="F72" s="5"/>
      <c r="G72" s="11">
        <v>0</v>
      </c>
      <c r="H72" s="11">
        <v>0</v>
      </c>
      <c r="I72" s="13">
        <f t="shared" si="1"/>
        <v>0</v>
      </c>
      <c r="L72" s="5"/>
      <c r="M72" s="5"/>
      <c r="N72" s="5"/>
      <c r="O72" s="5"/>
      <c r="P72" s="5"/>
      <c r="Q72" s="5"/>
      <c r="R72" s="5" t="s">
        <v>170</v>
      </c>
      <c r="S72" s="6">
        <v>4388.87</v>
      </c>
    </row>
    <row r="73" spans="1:19" ht="16" customHeight="1" x14ac:dyDescent="0.35">
      <c r="A73" s="5"/>
      <c r="B73" s="5"/>
      <c r="C73" s="5"/>
      <c r="D73" s="5" t="s">
        <v>59</v>
      </c>
      <c r="E73" s="5"/>
      <c r="F73" s="5"/>
      <c r="G73" s="11">
        <f>ROUND(SUM(G69:G72),5)</f>
        <v>0</v>
      </c>
      <c r="H73" s="11">
        <f>ROUND(SUM(H69:H72),5)</f>
        <v>0</v>
      </c>
      <c r="I73" s="13">
        <f t="shared" si="1"/>
        <v>0</v>
      </c>
      <c r="L73" s="5"/>
      <c r="M73" s="5"/>
      <c r="N73" s="5"/>
      <c r="O73" s="5"/>
      <c r="P73" s="5"/>
      <c r="Q73" s="5"/>
      <c r="R73" s="5" t="s">
        <v>171</v>
      </c>
      <c r="S73" s="6">
        <v>-16.52</v>
      </c>
    </row>
    <row r="74" spans="1:19" ht="16" customHeight="1" x14ac:dyDescent="0.35">
      <c r="A74" s="5"/>
      <c r="B74" s="5"/>
      <c r="C74" s="5"/>
      <c r="D74" s="5" t="s">
        <v>60</v>
      </c>
      <c r="E74" s="5"/>
      <c r="F74" s="5"/>
      <c r="G74" s="11"/>
      <c r="H74" s="11"/>
      <c r="L74" s="5"/>
      <c r="M74" s="5"/>
      <c r="N74" s="5"/>
      <c r="O74" s="5"/>
      <c r="P74" s="5"/>
      <c r="Q74" s="5"/>
      <c r="R74" s="5" t="s">
        <v>172</v>
      </c>
      <c r="S74" s="6">
        <v>1019.74</v>
      </c>
    </row>
    <row r="75" spans="1:19" ht="16" customHeight="1" x14ac:dyDescent="0.35">
      <c r="A75" s="5"/>
      <c r="B75" s="5"/>
      <c r="C75" s="5"/>
      <c r="D75" s="5"/>
      <c r="E75" s="5" t="s">
        <v>20</v>
      </c>
      <c r="F75" s="5"/>
      <c r="G75" s="11">
        <v>446.5</v>
      </c>
      <c r="H75" s="11">
        <v>446.5</v>
      </c>
      <c r="I75" s="13">
        <f t="shared" si="1"/>
        <v>0</v>
      </c>
      <c r="L75" s="5"/>
      <c r="M75" s="5"/>
      <c r="N75" s="5"/>
      <c r="O75" s="5"/>
      <c r="P75" s="5"/>
      <c r="Q75" s="5"/>
      <c r="R75" s="5" t="s">
        <v>173</v>
      </c>
      <c r="S75" s="6">
        <v>20</v>
      </c>
    </row>
    <row r="76" spans="1:19" ht="16" customHeight="1" x14ac:dyDescent="0.35">
      <c r="A76" s="5"/>
      <c r="B76" s="5"/>
      <c r="C76" s="5"/>
      <c r="D76" s="5"/>
      <c r="E76" s="5" t="s">
        <v>61</v>
      </c>
      <c r="F76" s="5"/>
      <c r="G76" s="11">
        <v>54837.9</v>
      </c>
      <c r="H76" s="11">
        <v>83122.429999999993</v>
      </c>
      <c r="I76" s="13">
        <f t="shared" si="1"/>
        <v>28284.529999999992</v>
      </c>
      <c r="L76" s="5"/>
      <c r="M76" s="5"/>
      <c r="N76" s="5"/>
      <c r="O76" s="5"/>
      <c r="P76" s="5"/>
      <c r="Q76" s="5"/>
      <c r="R76" s="5" t="s">
        <v>174</v>
      </c>
      <c r="S76" s="6">
        <v>3756.15</v>
      </c>
    </row>
    <row r="77" spans="1:19" ht="16" customHeight="1" x14ac:dyDescent="0.35">
      <c r="A77" s="5"/>
      <c r="B77" s="5"/>
      <c r="C77" s="5"/>
      <c r="D77" s="5"/>
      <c r="E77" s="5" t="s">
        <v>24</v>
      </c>
      <c r="F77" s="5"/>
      <c r="G77" s="11">
        <v>12184.74</v>
      </c>
      <c r="H77" s="11">
        <v>66281.52</v>
      </c>
      <c r="I77" s="13">
        <f t="shared" si="1"/>
        <v>54096.780000000006</v>
      </c>
      <c r="L77" s="5"/>
      <c r="M77" s="5"/>
      <c r="N77" s="5"/>
      <c r="O77" s="5"/>
      <c r="P77" s="5"/>
      <c r="Q77" s="5"/>
      <c r="R77" s="5" t="s">
        <v>175</v>
      </c>
      <c r="S77" s="6">
        <v>1680</v>
      </c>
    </row>
    <row r="78" spans="1:19" ht="16" customHeight="1" x14ac:dyDescent="0.35">
      <c r="A78" s="5"/>
      <c r="B78" s="5"/>
      <c r="C78" s="5"/>
      <c r="D78" s="5"/>
      <c r="E78" s="5" t="s">
        <v>26</v>
      </c>
      <c r="F78" s="5"/>
      <c r="G78" s="11">
        <v>1500</v>
      </c>
      <c r="H78" s="11">
        <v>3940</v>
      </c>
      <c r="I78" s="13">
        <f t="shared" si="1"/>
        <v>2440</v>
      </c>
      <c r="L78" s="5"/>
      <c r="M78" s="5"/>
      <c r="N78" s="5"/>
      <c r="O78" s="5"/>
      <c r="P78" s="5"/>
      <c r="Q78" s="5"/>
      <c r="R78" s="5" t="s">
        <v>176</v>
      </c>
      <c r="S78" s="6">
        <v>20</v>
      </c>
    </row>
    <row r="79" spans="1:19" ht="16" customHeight="1" x14ac:dyDescent="0.35">
      <c r="A79" s="5"/>
      <c r="B79" s="5"/>
      <c r="C79" s="5"/>
      <c r="D79" s="5" t="s">
        <v>62</v>
      </c>
      <c r="E79" s="5"/>
      <c r="F79" s="5"/>
      <c r="G79" s="11">
        <f>ROUND(SUM(G74:G78),5)</f>
        <v>68969.14</v>
      </c>
      <c r="H79" s="11">
        <f>ROUND(SUM(H74:H78),5)</f>
        <v>153790.45000000001</v>
      </c>
      <c r="I79" s="13">
        <f t="shared" si="1"/>
        <v>84821.310000000012</v>
      </c>
      <c r="L79" s="5"/>
      <c r="M79" s="5"/>
      <c r="N79" s="5"/>
      <c r="O79" s="5"/>
      <c r="P79" s="5"/>
      <c r="Q79" s="5"/>
      <c r="R79" s="5" t="s">
        <v>177</v>
      </c>
      <c r="S79" s="6">
        <v>20</v>
      </c>
    </row>
    <row r="80" spans="1:19" ht="16" customHeight="1" x14ac:dyDescent="0.35">
      <c r="A80" s="5"/>
      <c r="B80" s="5"/>
      <c r="C80" s="5"/>
      <c r="D80" s="5" t="s">
        <v>63</v>
      </c>
      <c r="E80" s="5"/>
      <c r="F80" s="5"/>
      <c r="G80" s="11">
        <v>1321.62</v>
      </c>
      <c r="H80" s="11">
        <v>1982.43</v>
      </c>
      <c r="I80" s="13">
        <f t="shared" si="1"/>
        <v>660.81000000000017</v>
      </c>
      <c r="L80" s="5"/>
      <c r="M80" s="5"/>
      <c r="N80" s="5"/>
      <c r="O80" s="5"/>
      <c r="P80" s="5"/>
      <c r="Q80" s="5"/>
      <c r="R80" s="5" t="s">
        <v>178</v>
      </c>
      <c r="S80" s="6">
        <v>4027</v>
      </c>
    </row>
    <row r="81" spans="1:19" ht="16" customHeight="1" x14ac:dyDescent="0.35">
      <c r="A81" s="5"/>
      <c r="B81" s="5"/>
      <c r="C81" s="5"/>
      <c r="D81" s="5" t="s">
        <v>64</v>
      </c>
      <c r="E81" s="5"/>
      <c r="F81" s="5"/>
      <c r="G81" s="11">
        <v>27049.47</v>
      </c>
      <c r="H81" s="11">
        <v>28187.86</v>
      </c>
      <c r="I81" s="13">
        <f t="shared" si="1"/>
        <v>1138.3899999999994</v>
      </c>
      <c r="L81" s="5"/>
      <c r="M81" s="5"/>
      <c r="N81" s="5"/>
      <c r="O81" s="5"/>
      <c r="P81" s="5"/>
      <c r="Q81" s="5"/>
      <c r="R81" s="5" t="s">
        <v>179</v>
      </c>
      <c r="S81" s="6">
        <v>50</v>
      </c>
    </row>
    <row r="82" spans="1:19" ht="16" customHeight="1" x14ac:dyDescent="0.35">
      <c r="A82" s="5"/>
      <c r="B82" s="5"/>
      <c r="C82" s="5"/>
      <c r="D82" s="5" t="s">
        <v>65</v>
      </c>
      <c r="E82" s="5"/>
      <c r="F82" s="5"/>
      <c r="G82" s="11">
        <v>0</v>
      </c>
      <c r="H82" s="11">
        <v>0</v>
      </c>
      <c r="I82" s="13">
        <f t="shared" si="1"/>
        <v>0</v>
      </c>
      <c r="L82" s="5"/>
      <c r="M82" s="5"/>
      <c r="N82" s="5"/>
      <c r="O82" s="5"/>
      <c r="P82" s="5"/>
      <c r="Q82" s="5"/>
      <c r="R82" s="5" t="s">
        <v>180</v>
      </c>
      <c r="S82" s="6">
        <v>60</v>
      </c>
    </row>
    <row r="83" spans="1:19" ht="16" customHeight="1" x14ac:dyDescent="0.35">
      <c r="A83" s="5"/>
      <c r="B83" s="5"/>
      <c r="C83" s="5"/>
      <c r="D83" s="5" t="s">
        <v>66</v>
      </c>
      <c r="E83" s="5"/>
      <c r="F83" s="5"/>
      <c r="G83" s="11">
        <v>-17</v>
      </c>
      <c r="H83" s="11">
        <v>-142</v>
      </c>
      <c r="I83" s="13">
        <f t="shared" si="1"/>
        <v>-125</v>
      </c>
      <c r="L83" s="5"/>
      <c r="M83" s="5"/>
      <c r="N83" s="5"/>
      <c r="O83" s="5"/>
      <c r="P83" s="5"/>
      <c r="Q83" s="5"/>
      <c r="R83" s="5" t="s">
        <v>181</v>
      </c>
      <c r="S83" s="6">
        <v>70</v>
      </c>
    </row>
    <row r="84" spans="1:19" ht="16" customHeight="1" x14ac:dyDescent="0.35">
      <c r="A84" s="5"/>
      <c r="B84" s="5"/>
      <c r="C84" s="5"/>
      <c r="D84" s="5" t="s">
        <v>67</v>
      </c>
      <c r="E84" s="5"/>
      <c r="F84" s="5"/>
      <c r="G84" s="11">
        <v>16.940000000000001</v>
      </c>
      <c r="H84" s="11">
        <v>140.81</v>
      </c>
      <c r="I84" s="13">
        <f t="shared" si="1"/>
        <v>123.87</v>
      </c>
      <c r="L84" s="5"/>
      <c r="M84" s="5"/>
      <c r="N84" s="5"/>
      <c r="O84" s="5"/>
      <c r="P84" s="5"/>
      <c r="Q84" s="5"/>
      <c r="R84" s="5" t="s">
        <v>182</v>
      </c>
      <c r="S84" s="6">
        <v>92</v>
      </c>
    </row>
    <row r="85" spans="1:19" ht="16" customHeight="1" x14ac:dyDescent="0.35">
      <c r="A85" s="5"/>
      <c r="B85" s="5"/>
      <c r="C85" s="5"/>
      <c r="D85" s="5" t="s">
        <v>68</v>
      </c>
      <c r="E85" s="5"/>
      <c r="F85" s="5"/>
      <c r="G85" s="11"/>
      <c r="H85" s="11"/>
      <c r="L85" s="5"/>
      <c r="M85" s="5"/>
      <c r="N85" s="5"/>
      <c r="O85" s="5"/>
      <c r="P85" s="5"/>
      <c r="Q85" s="5"/>
      <c r="R85" s="5" t="s">
        <v>183</v>
      </c>
      <c r="S85" s="6">
        <v>20</v>
      </c>
    </row>
    <row r="86" spans="1:19" ht="16" customHeight="1" x14ac:dyDescent="0.35">
      <c r="A86" s="5"/>
      <c r="B86" s="5"/>
      <c r="C86" s="5"/>
      <c r="D86" s="5"/>
      <c r="E86" s="5" t="s">
        <v>69</v>
      </c>
      <c r="F86" s="5"/>
      <c r="G86" s="11">
        <v>15</v>
      </c>
      <c r="H86" s="11">
        <v>15</v>
      </c>
      <c r="I86" s="13">
        <f t="shared" si="1"/>
        <v>0</v>
      </c>
      <c r="L86" s="5"/>
      <c r="M86" s="5"/>
      <c r="N86" s="5"/>
      <c r="O86" s="5"/>
      <c r="P86" s="5"/>
      <c r="Q86" s="5"/>
      <c r="R86" s="5" t="s">
        <v>184</v>
      </c>
      <c r="S86" s="6">
        <v>80</v>
      </c>
    </row>
    <row r="87" spans="1:19" ht="16" customHeight="1" x14ac:dyDescent="0.35">
      <c r="A87" s="5"/>
      <c r="B87" s="5"/>
      <c r="C87" s="5"/>
      <c r="D87" s="5" t="s">
        <v>70</v>
      </c>
      <c r="E87" s="5"/>
      <c r="F87" s="5"/>
      <c r="G87" s="11">
        <f>ROUND(SUM(G85:G86),5)</f>
        <v>15</v>
      </c>
      <c r="H87" s="11">
        <f>ROUND(SUM(H85:H86),5)</f>
        <v>15</v>
      </c>
      <c r="I87" s="13">
        <f t="shared" si="1"/>
        <v>0</v>
      </c>
      <c r="L87" s="5"/>
      <c r="M87" s="5"/>
      <c r="N87" s="5"/>
      <c r="O87" s="5"/>
      <c r="P87" s="5"/>
      <c r="Q87" s="5"/>
      <c r="R87" s="5" t="s">
        <v>185</v>
      </c>
      <c r="S87" s="6">
        <v>20</v>
      </c>
    </row>
    <row r="88" spans="1:19" ht="16" customHeight="1" x14ac:dyDescent="0.35">
      <c r="A88" s="5"/>
      <c r="B88" s="5"/>
      <c r="C88" s="5"/>
      <c r="D88" s="5" t="s">
        <v>71</v>
      </c>
      <c r="E88" s="5"/>
      <c r="F88" s="5"/>
      <c r="G88" s="11"/>
      <c r="H88" s="11"/>
      <c r="L88" s="5"/>
      <c r="M88" s="5"/>
      <c r="N88" s="5"/>
      <c r="O88" s="5"/>
      <c r="P88" s="5"/>
      <c r="Q88" s="5"/>
      <c r="R88" s="5" t="s">
        <v>186</v>
      </c>
      <c r="S88" s="6">
        <v>3463.4</v>
      </c>
    </row>
    <row r="89" spans="1:19" ht="16" customHeight="1" x14ac:dyDescent="0.35">
      <c r="A89" s="5"/>
      <c r="B89" s="5"/>
      <c r="C89" s="5"/>
      <c r="D89" s="5"/>
      <c r="E89" s="5" t="s">
        <v>72</v>
      </c>
      <c r="F89" s="5"/>
      <c r="G89" s="11">
        <v>2517.7399999999998</v>
      </c>
      <c r="H89" s="11">
        <v>2383.2600000000002</v>
      </c>
      <c r="I89" s="13">
        <f t="shared" si="1"/>
        <v>-134.47999999999956</v>
      </c>
      <c r="L89" s="5"/>
      <c r="M89" s="5"/>
      <c r="N89" s="5"/>
      <c r="O89" s="5"/>
      <c r="P89" s="5"/>
      <c r="Q89" s="5"/>
      <c r="R89" s="5" t="s">
        <v>187</v>
      </c>
      <c r="S89" s="6">
        <v>5467.54</v>
      </c>
    </row>
    <row r="90" spans="1:19" ht="16" customHeight="1" x14ac:dyDescent="0.35">
      <c r="A90" s="5"/>
      <c r="B90" s="5"/>
      <c r="C90" s="5"/>
      <c r="D90" s="5"/>
      <c r="E90" s="5" t="s">
        <v>73</v>
      </c>
      <c r="F90" s="5"/>
      <c r="G90" s="11">
        <v>18382.02</v>
      </c>
      <c r="H90" s="11">
        <v>30597.200000000001</v>
      </c>
      <c r="I90" s="13">
        <f t="shared" si="1"/>
        <v>12215.18</v>
      </c>
      <c r="L90" s="5"/>
      <c r="M90" s="5"/>
      <c r="N90" s="5"/>
      <c r="O90" s="5"/>
      <c r="P90" s="5"/>
      <c r="Q90" s="5"/>
      <c r="R90" s="5" t="s">
        <v>188</v>
      </c>
      <c r="S90" s="6">
        <v>2000</v>
      </c>
    </row>
    <row r="91" spans="1:19" ht="16" customHeight="1" x14ac:dyDescent="0.35">
      <c r="A91" s="5"/>
      <c r="B91" s="5"/>
      <c r="C91" s="5"/>
      <c r="D91" s="5"/>
      <c r="E91" s="5" t="s">
        <v>74</v>
      </c>
      <c r="F91" s="5"/>
      <c r="G91" s="11">
        <v>170.14</v>
      </c>
      <c r="H91" s="11">
        <v>279.41000000000003</v>
      </c>
      <c r="I91" s="13">
        <f t="shared" si="1"/>
        <v>109.27000000000004</v>
      </c>
      <c r="L91" s="5"/>
      <c r="M91" s="5"/>
      <c r="N91" s="5"/>
      <c r="O91" s="5"/>
      <c r="P91" s="5"/>
      <c r="Q91" s="5"/>
      <c r="R91" s="5" t="s">
        <v>189</v>
      </c>
      <c r="S91" s="6">
        <v>240</v>
      </c>
    </row>
    <row r="92" spans="1:19" ht="16" customHeight="1" x14ac:dyDescent="0.35">
      <c r="A92" s="5"/>
      <c r="B92" s="5"/>
      <c r="C92" s="5"/>
      <c r="D92" s="5"/>
      <c r="E92" s="5" t="s">
        <v>75</v>
      </c>
      <c r="F92" s="5"/>
      <c r="G92" s="11">
        <v>1964.19</v>
      </c>
      <c r="H92" s="11">
        <v>3196.55</v>
      </c>
      <c r="I92" s="13">
        <f t="shared" si="1"/>
        <v>1232.3600000000001</v>
      </c>
      <c r="L92" s="5"/>
      <c r="M92" s="5"/>
      <c r="N92" s="5"/>
      <c r="O92" s="5"/>
      <c r="P92" s="5"/>
      <c r="Q92" s="5"/>
      <c r="R92" s="5" t="s">
        <v>190</v>
      </c>
      <c r="S92" s="6">
        <v>130</v>
      </c>
    </row>
    <row r="93" spans="1:19" ht="16" customHeight="1" x14ac:dyDescent="0.35">
      <c r="A93" s="5"/>
      <c r="B93" s="5"/>
      <c r="C93" s="5"/>
      <c r="D93" s="5" t="s">
        <v>76</v>
      </c>
      <c r="E93" s="5"/>
      <c r="F93" s="5"/>
      <c r="G93" s="11">
        <f>ROUND(SUM(G88:G92),5)</f>
        <v>23034.09</v>
      </c>
      <c r="H93" s="11">
        <f>ROUND(SUM(H88:H92),5)</f>
        <v>36456.42</v>
      </c>
      <c r="I93" s="13">
        <f t="shared" si="1"/>
        <v>13422.329999999998</v>
      </c>
      <c r="L93" s="5"/>
      <c r="M93" s="5"/>
      <c r="N93" s="5"/>
      <c r="O93" s="5"/>
      <c r="P93" s="5"/>
      <c r="Q93" s="5"/>
      <c r="R93" s="5" t="s">
        <v>191</v>
      </c>
      <c r="S93" s="6">
        <v>80</v>
      </c>
    </row>
    <row r="94" spans="1:19" ht="16" customHeight="1" x14ac:dyDescent="0.35">
      <c r="A94" s="5"/>
      <c r="B94" s="5"/>
      <c r="C94" s="5"/>
      <c r="D94" s="5" t="s">
        <v>77</v>
      </c>
      <c r="E94" s="5"/>
      <c r="F94" s="5"/>
      <c r="G94" s="11">
        <v>766.16</v>
      </c>
      <c r="H94" s="11">
        <v>1901.07</v>
      </c>
      <c r="I94" s="13">
        <f t="shared" si="1"/>
        <v>1134.9099999999999</v>
      </c>
      <c r="L94" s="5"/>
      <c r="M94" s="5"/>
      <c r="N94" s="5"/>
      <c r="O94" s="5"/>
      <c r="P94" s="5"/>
      <c r="Q94" s="5"/>
      <c r="R94" s="5" t="s">
        <v>192</v>
      </c>
      <c r="S94" s="6">
        <v>4424.5600000000004</v>
      </c>
    </row>
    <row r="95" spans="1:19" ht="16" customHeight="1" x14ac:dyDescent="0.35">
      <c r="A95" s="5"/>
      <c r="B95" s="5"/>
      <c r="C95" s="5"/>
      <c r="D95" s="5" t="s">
        <v>78</v>
      </c>
      <c r="E95" s="5"/>
      <c r="F95" s="5"/>
      <c r="G95" s="11">
        <v>208.96</v>
      </c>
      <c r="H95" s="11">
        <v>315.97000000000003</v>
      </c>
      <c r="I95" s="13">
        <f t="shared" si="1"/>
        <v>107.01000000000002</v>
      </c>
      <c r="L95" s="5"/>
      <c r="M95" s="5"/>
      <c r="N95" s="5"/>
      <c r="O95" s="5"/>
      <c r="P95" s="5"/>
      <c r="Q95" s="5"/>
      <c r="R95" s="5" t="s">
        <v>193</v>
      </c>
      <c r="S95" s="6">
        <v>211.3</v>
      </c>
    </row>
    <row r="96" spans="1:19" ht="16" customHeight="1" x14ac:dyDescent="0.35">
      <c r="A96" s="5"/>
      <c r="B96" s="5"/>
      <c r="C96" s="5"/>
      <c r="D96" s="5" t="s">
        <v>79</v>
      </c>
      <c r="E96" s="5"/>
      <c r="F96" s="5"/>
      <c r="G96" s="11"/>
      <c r="H96" s="11"/>
      <c r="L96" s="5"/>
      <c r="M96" s="5"/>
      <c r="N96" s="5"/>
      <c r="O96" s="5"/>
      <c r="P96" s="5"/>
      <c r="Q96" s="5"/>
      <c r="R96" s="5" t="s">
        <v>194</v>
      </c>
      <c r="S96" s="6">
        <v>7302.55</v>
      </c>
    </row>
    <row r="97" spans="1:19" ht="16" customHeight="1" x14ac:dyDescent="0.35">
      <c r="A97" s="5"/>
      <c r="B97" s="5"/>
      <c r="C97" s="5"/>
      <c r="D97" s="5"/>
      <c r="E97" s="5" t="s">
        <v>80</v>
      </c>
      <c r="F97" s="5"/>
      <c r="G97" s="11">
        <v>2503.4899999999998</v>
      </c>
      <c r="H97" s="11">
        <v>2503.4899999999998</v>
      </c>
      <c r="I97" s="13">
        <f t="shared" si="1"/>
        <v>0</v>
      </c>
      <c r="L97" s="5"/>
      <c r="M97" s="5"/>
      <c r="N97" s="5"/>
      <c r="O97" s="5"/>
      <c r="P97" s="5"/>
      <c r="Q97" s="5"/>
      <c r="R97" s="5" t="s">
        <v>195</v>
      </c>
      <c r="S97" s="6">
        <v>40</v>
      </c>
    </row>
    <row r="98" spans="1:19" ht="16" customHeight="1" x14ac:dyDescent="0.35">
      <c r="A98" s="5"/>
      <c r="B98" s="5"/>
      <c r="C98" s="5"/>
      <c r="D98" s="5"/>
      <c r="E98" s="5" t="s">
        <v>81</v>
      </c>
      <c r="F98" s="5"/>
      <c r="G98" s="11">
        <v>2500</v>
      </c>
      <c r="H98" s="11">
        <v>2500</v>
      </c>
      <c r="I98" s="13">
        <f t="shared" si="1"/>
        <v>0</v>
      </c>
      <c r="L98" s="5"/>
      <c r="M98" s="5"/>
      <c r="N98" s="5"/>
      <c r="O98" s="5"/>
      <c r="P98" s="5"/>
      <c r="Q98" s="5"/>
      <c r="R98" s="5" t="s">
        <v>196</v>
      </c>
      <c r="S98" s="6">
        <v>80</v>
      </c>
    </row>
    <row r="99" spans="1:19" ht="16" customHeight="1" x14ac:dyDescent="0.35">
      <c r="A99" s="5"/>
      <c r="B99" s="5"/>
      <c r="C99" s="5"/>
      <c r="D99" s="5" t="s">
        <v>82</v>
      </c>
      <c r="E99" s="5"/>
      <c r="F99" s="5"/>
      <c r="G99" s="11">
        <f>ROUND(SUM(G96:G98),5)</f>
        <v>5003.49</v>
      </c>
      <c r="H99" s="11">
        <f>ROUND(SUM(H96:H98),5)</f>
        <v>5003.49</v>
      </c>
      <c r="I99" s="13">
        <f t="shared" si="1"/>
        <v>0</v>
      </c>
      <c r="L99" s="5"/>
      <c r="M99" s="5"/>
      <c r="N99" s="5"/>
      <c r="O99" s="5"/>
      <c r="P99" s="5"/>
      <c r="Q99" s="5"/>
      <c r="R99" s="5" t="s">
        <v>197</v>
      </c>
      <c r="S99" s="6">
        <v>244</v>
      </c>
    </row>
    <row r="100" spans="1:19" ht="16" customHeight="1" x14ac:dyDescent="0.35">
      <c r="A100" s="5"/>
      <c r="B100" s="5"/>
      <c r="C100" s="5"/>
      <c r="D100" s="5" t="s">
        <v>83</v>
      </c>
      <c r="E100" s="5"/>
      <c r="F100" s="5"/>
      <c r="G100" s="11">
        <v>0</v>
      </c>
      <c r="H100" s="11">
        <v>0</v>
      </c>
      <c r="I100" s="13">
        <f t="shared" si="1"/>
        <v>0</v>
      </c>
      <c r="L100" s="5"/>
      <c r="M100" s="5"/>
      <c r="N100" s="5"/>
      <c r="O100" s="5"/>
      <c r="P100" s="5"/>
      <c r="Q100" s="5"/>
      <c r="R100" s="5" t="s">
        <v>198</v>
      </c>
      <c r="S100" s="6">
        <v>100</v>
      </c>
    </row>
    <row r="101" spans="1:19" ht="16" customHeight="1" x14ac:dyDescent="0.35">
      <c r="A101" s="5"/>
      <c r="B101" s="5"/>
      <c r="C101" s="5"/>
      <c r="D101" s="5" t="s">
        <v>84</v>
      </c>
      <c r="E101" s="5"/>
      <c r="F101" s="5"/>
      <c r="G101" s="12"/>
      <c r="H101" s="11">
        <v>875.3</v>
      </c>
      <c r="I101" s="13">
        <f t="shared" si="1"/>
        <v>875.3</v>
      </c>
      <c r="M101" s="5"/>
      <c r="N101" s="5"/>
      <c r="O101" s="5"/>
      <c r="P101" s="5"/>
      <c r="Q101" s="5"/>
      <c r="R101" s="5" t="s">
        <v>199</v>
      </c>
      <c r="S101" s="6">
        <v>160</v>
      </c>
    </row>
    <row r="102" spans="1:19" ht="16" customHeight="1" x14ac:dyDescent="0.35">
      <c r="A102" s="5"/>
      <c r="B102" s="5"/>
      <c r="C102" s="5"/>
      <c r="D102" s="5" t="s">
        <v>85</v>
      </c>
      <c r="E102" s="5"/>
      <c r="F102" s="5"/>
      <c r="G102" s="12"/>
      <c r="H102" s="11">
        <v>900</v>
      </c>
      <c r="I102" s="13">
        <f t="shared" si="1"/>
        <v>900</v>
      </c>
      <c r="M102" s="5"/>
      <c r="N102" s="5"/>
      <c r="O102" s="5"/>
      <c r="P102" s="5"/>
      <c r="Q102" s="5"/>
      <c r="R102" s="5" t="s">
        <v>200</v>
      </c>
      <c r="S102" s="6">
        <v>40</v>
      </c>
    </row>
    <row r="103" spans="1:19" ht="16" customHeight="1" x14ac:dyDescent="0.35">
      <c r="A103" s="5"/>
      <c r="B103" s="5"/>
      <c r="C103" s="5" t="s">
        <v>91</v>
      </c>
      <c r="D103" s="5"/>
      <c r="E103" s="5"/>
      <c r="F103" s="5"/>
      <c r="G103" s="11">
        <f>ROUND(G52+G56+G68+G73+SUM(G79:G84)+G87+SUM(G93:G95)+SUM(G99:G100)+G61,5)</f>
        <v>138718.01999999999</v>
      </c>
      <c r="H103" s="11">
        <f>ROUND(H52+H56+H68+H73+SUM(H79:H84)+H87+SUM(H93:H95)+SUM(H99:H102)+H61,5)</f>
        <v>252906.31</v>
      </c>
      <c r="I103" s="13">
        <f t="shared" si="1"/>
        <v>114188.29000000001</v>
      </c>
      <c r="L103" s="5"/>
      <c r="M103" s="5"/>
      <c r="N103" s="5"/>
      <c r="O103" s="5"/>
      <c r="P103" s="5"/>
      <c r="Q103" s="5"/>
      <c r="R103" s="5" t="s">
        <v>201</v>
      </c>
      <c r="S103" s="6">
        <v>316.8</v>
      </c>
    </row>
    <row r="104" spans="1:19" ht="16" customHeight="1" x14ac:dyDescent="0.35">
      <c r="A104" s="5"/>
      <c r="B104" s="5" t="s">
        <v>92</v>
      </c>
      <c r="C104" s="5"/>
      <c r="D104" s="5"/>
      <c r="E104" s="5"/>
      <c r="F104" s="5"/>
      <c r="G104" s="11">
        <f>ROUND(G2+G51-G103,5)</f>
        <v>42996.17</v>
      </c>
      <c r="H104" s="11">
        <f>ROUND(H2+H51-H103,5)</f>
        <v>110600.03</v>
      </c>
      <c r="I104" s="13">
        <f t="shared" si="1"/>
        <v>67603.86</v>
      </c>
      <c r="L104" s="5"/>
      <c r="M104" s="5"/>
      <c r="N104" s="5"/>
      <c r="O104" s="5"/>
      <c r="P104" s="5"/>
      <c r="Q104" s="5"/>
      <c r="R104" s="5" t="s">
        <v>202</v>
      </c>
      <c r="S104" s="6">
        <v>60</v>
      </c>
    </row>
    <row r="105" spans="1:19" ht="16" customHeight="1" x14ac:dyDescent="0.35">
      <c r="A105" s="5"/>
      <c r="B105" s="5" t="s">
        <v>93</v>
      </c>
      <c r="C105" s="5"/>
      <c r="D105" s="5"/>
      <c r="E105" s="5"/>
      <c r="F105" s="5"/>
      <c r="G105" s="11"/>
      <c r="H105" s="11"/>
      <c r="L105" s="5"/>
      <c r="M105" s="5"/>
      <c r="N105" s="5"/>
      <c r="O105" s="5"/>
      <c r="P105" s="5"/>
      <c r="Q105" s="5"/>
      <c r="R105" s="5" t="s">
        <v>203</v>
      </c>
      <c r="S105" s="6">
        <v>11902.73</v>
      </c>
    </row>
    <row r="106" spans="1:19" ht="16" customHeight="1" x14ac:dyDescent="0.35">
      <c r="A106" s="5"/>
      <c r="B106" s="5"/>
      <c r="C106" s="5" t="s">
        <v>94</v>
      </c>
      <c r="D106" s="5"/>
      <c r="E106" s="5"/>
      <c r="F106" s="5"/>
      <c r="G106" s="11"/>
      <c r="H106" s="11"/>
      <c r="L106" s="5"/>
      <c r="M106" s="5"/>
      <c r="N106" s="5"/>
      <c r="O106" s="5"/>
      <c r="P106" s="5"/>
      <c r="Q106" s="5"/>
      <c r="R106" s="5" t="s">
        <v>204</v>
      </c>
      <c r="S106" s="6">
        <v>573.9</v>
      </c>
    </row>
    <row r="107" spans="1:19" ht="16" customHeight="1" x14ac:dyDescent="0.35">
      <c r="A107" s="5"/>
      <c r="B107" s="5"/>
      <c r="C107" s="5"/>
      <c r="D107" s="5" t="s">
        <v>95</v>
      </c>
      <c r="E107" s="5"/>
      <c r="F107" s="5"/>
      <c r="G107" s="11">
        <v>47.29</v>
      </c>
      <c r="H107" s="11">
        <v>72.22</v>
      </c>
      <c r="I107" s="13">
        <f t="shared" si="1"/>
        <v>24.93</v>
      </c>
      <c r="L107" s="5"/>
      <c r="M107" s="5"/>
      <c r="N107" s="5"/>
      <c r="O107" s="5"/>
      <c r="P107" s="5"/>
      <c r="Q107" s="5"/>
      <c r="R107" s="5" t="s">
        <v>205</v>
      </c>
      <c r="S107" s="6">
        <v>40</v>
      </c>
    </row>
    <row r="108" spans="1:19" ht="16" customHeight="1" x14ac:dyDescent="0.35">
      <c r="A108" s="5"/>
      <c r="B108" s="5"/>
      <c r="C108" s="5" t="s">
        <v>96</v>
      </c>
      <c r="D108" s="5"/>
      <c r="E108" s="5"/>
      <c r="F108" s="5"/>
      <c r="G108" s="11">
        <f>ROUND(SUM(G106:G107),5)</f>
        <v>47.29</v>
      </c>
      <c r="H108" s="11">
        <f>ROUND(SUM(H106:H107),5)</f>
        <v>72.22</v>
      </c>
      <c r="I108" s="13">
        <f t="shared" si="1"/>
        <v>24.93</v>
      </c>
      <c r="L108" s="5"/>
      <c r="M108" s="5"/>
      <c r="N108" s="5"/>
      <c r="O108" s="5"/>
      <c r="P108" s="5"/>
      <c r="Q108" s="5"/>
      <c r="R108" s="5" t="s">
        <v>206</v>
      </c>
      <c r="S108" s="6">
        <v>40</v>
      </c>
    </row>
    <row r="109" spans="1:19" ht="16" customHeight="1" x14ac:dyDescent="0.35">
      <c r="A109" s="5"/>
      <c r="B109" s="5" t="s">
        <v>97</v>
      </c>
      <c r="C109" s="5"/>
      <c r="D109" s="5"/>
      <c r="E109" s="5"/>
      <c r="F109" s="5"/>
      <c r="G109" s="11">
        <f>ROUND(G105+G108,5)</f>
        <v>47.29</v>
      </c>
      <c r="H109" s="11">
        <f>ROUND(H105+H108,5)</f>
        <v>72.22</v>
      </c>
      <c r="I109" s="13">
        <f t="shared" si="1"/>
        <v>24.93</v>
      </c>
      <c r="L109" s="5"/>
      <c r="M109" s="5"/>
      <c r="N109" s="5"/>
      <c r="O109" s="5"/>
      <c r="P109" s="5"/>
      <c r="Q109" s="5"/>
      <c r="R109" s="5" t="s">
        <v>207</v>
      </c>
      <c r="S109" s="6">
        <v>60</v>
      </c>
    </row>
    <row r="110" spans="1:19" s="1" customFormat="1" ht="16" customHeight="1" x14ac:dyDescent="0.25">
      <c r="A110" s="5" t="s">
        <v>98</v>
      </c>
      <c r="B110" s="5"/>
      <c r="C110" s="5"/>
      <c r="D110" s="5"/>
      <c r="E110" s="5"/>
      <c r="F110" s="5"/>
      <c r="G110" s="9">
        <f>ROUND(G104+G109,5)</f>
        <v>43043.46</v>
      </c>
      <c r="H110" s="9">
        <f>ROUND(H104+H109,5)</f>
        <v>110672.25</v>
      </c>
      <c r="I110" s="15">
        <f t="shared" si="1"/>
        <v>67628.790000000008</v>
      </c>
      <c r="L110" s="5"/>
      <c r="M110" s="5"/>
      <c r="N110" s="5"/>
      <c r="O110" s="5"/>
      <c r="P110" s="5"/>
      <c r="Q110" s="5"/>
      <c r="R110" s="5" t="s">
        <v>208</v>
      </c>
      <c r="S110" s="6">
        <v>1771.47</v>
      </c>
    </row>
    <row r="111" spans="1:19" x14ac:dyDescent="0.35">
      <c r="M111" s="5"/>
      <c r="N111" s="5"/>
      <c r="O111" s="5"/>
      <c r="P111" s="5"/>
      <c r="Q111" s="5"/>
      <c r="R111" s="5" t="s">
        <v>209</v>
      </c>
      <c r="S111" s="6">
        <v>847.59</v>
      </c>
    </row>
    <row r="112" spans="1:19" x14ac:dyDescent="0.35">
      <c r="M112" s="5"/>
      <c r="N112" s="5"/>
      <c r="O112" s="5"/>
      <c r="P112" s="5"/>
      <c r="Q112" s="5"/>
      <c r="R112" s="5" t="s">
        <v>210</v>
      </c>
      <c r="S112" s="6">
        <v>-326.27</v>
      </c>
    </row>
    <row r="113" spans="13:19" x14ac:dyDescent="0.35">
      <c r="M113" s="5"/>
      <c r="N113" s="5"/>
      <c r="O113" s="5"/>
      <c r="P113" s="5"/>
      <c r="Q113" s="5"/>
      <c r="R113" s="5" t="s">
        <v>211</v>
      </c>
      <c r="S113" s="6">
        <v>20</v>
      </c>
    </row>
    <row r="114" spans="13:19" x14ac:dyDescent="0.35">
      <c r="M114" s="5"/>
      <c r="N114" s="5"/>
      <c r="O114" s="5"/>
      <c r="P114" s="5"/>
      <c r="Q114" s="5"/>
      <c r="R114" s="5" t="s">
        <v>212</v>
      </c>
      <c r="S114" s="6">
        <v>5667.41</v>
      </c>
    </row>
    <row r="115" spans="13:19" x14ac:dyDescent="0.35">
      <c r="M115" s="5"/>
      <c r="N115" s="5"/>
      <c r="O115" s="5"/>
      <c r="P115" s="5"/>
      <c r="Q115" s="5"/>
      <c r="R115" s="5" t="s">
        <v>213</v>
      </c>
      <c r="S115" s="6">
        <v>9561</v>
      </c>
    </row>
    <row r="116" spans="13:19" x14ac:dyDescent="0.35">
      <c r="M116" s="5"/>
      <c r="N116" s="5"/>
      <c r="O116" s="5"/>
      <c r="P116" s="5"/>
      <c r="Q116" s="5"/>
      <c r="R116" s="5" t="s">
        <v>214</v>
      </c>
      <c r="S116" s="6">
        <v>100</v>
      </c>
    </row>
    <row r="117" spans="13:19" x14ac:dyDescent="0.35">
      <c r="M117" s="5"/>
      <c r="N117" s="5"/>
      <c r="O117" s="5"/>
      <c r="P117" s="5"/>
      <c r="Q117" s="5"/>
      <c r="R117" s="5" t="s">
        <v>215</v>
      </c>
      <c r="S117" s="6">
        <v>20</v>
      </c>
    </row>
    <row r="118" spans="13:19" x14ac:dyDescent="0.35">
      <c r="M118" s="5"/>
      <c r="N118" s="5"/>
      <c r="O118" s="5"/>
      <c r="P118" s="5"/>
      <c r="Q118" s="5"/>
      <c r="R118" s="5" t="s">
        <v>216</v>
      </c>
      <c r="S118" s="6">
        <v>369.5</v>
      </c>
    </row>
    <row r="119" spans="13:19" x14ac:dyDescent="0.35">
      <c r="M119" s="5"/>
      <c r="N119" s="5"/>
      <c r="O119" s="5"/>
      <c r="P119" s="5"/>
      <c r="Q119" s="5"/>
      <c r="R119" s="5" t="s">
        <v>217</v>
      </c>
      <c r="S119" s="6">
        <v>40</v>
      </c>
    </row>
    <row r="120" spans="13:19" x14ac:dyDescent="0.35">
      <c r="M120" s="5"/>
      <c r="N120" s="5"/>
      <c r="O120" s="5"/>
      <c r="P120" s="5"/>
      <c r="Q120" s="5"/>
      <c r="R120" s="5" t="s">
        <v>218</v>
      </c>
      <c r="S120" s="6">
        <v>324.04000000000002</v>
      </c>
    </row>
    <row r="121" spans="13:19" x14ac:dyDescent="0.35">
      <c r="M121" s="5"/>
      <c r="N121" s="5"/>
      <c r="O121" s="5"/>
      <c r="P121" s="5"/>
      <c r="Q121" s="5"/>
      <c r="R121" s="5" t="s">
        <v>219</v>
      </c>
      <c r="S121" s="6">
        <v>4.5</v>
      </c>
    </row>
    <row r="122" spans="13:19" x14ac:dyDescent="0.35">
      <c r="M122" s="5"/>
      <c r="N122" s="5"/>
      <c r="O122" s="5"/>
      <c r="P122" s="5"/>
      <c r="Q122" s="5"/>
      <c r="R122" s="5" t="s">
        <v>220</v>
      </c>
      <c r="S122" s="6">
        <v>8</v>
      </c>
    </row>
    <row r="123" spans="13:19" x14ac:dyDescent="0.35">
      <c r="M123" s="5"/>
      <c r="N123" s="5"/>
      <c r="O123" s="5"/>
      <c r="P123" s="5"/>
      <c r="Q123" s="5"/>
      <c r="R123" s="5" t="s">
        <v>221</v>
      </c>
      <c r="S123" s="6">
        <v>20</v>
      </c>
    </row>
    <row r="124" spans="13:19" x14ac:dyDescent="0.35">
      <c r="M124" s="5"/>
      <c r="N124" s="5"/>
      <c r="O124" s="5"/>
      <c r="P124" s="5"/>
      <c r="Q124" s="5"/>
      <c r="R124" s="5" t="s">
        <v>222</v>
      </c>
      <c r="S124" s="6">
        <v>40</v>
      </c>
    </row>
    <row r="125" spans="13:19" x14ac:dyDescent="0.35">
      <c r="M125" s="5"/>
      <c r="N125" s="5"/>
      <c r="O125" s="5"/>
      <c r="P125" s="5"/>
      <c r="Q125" s="5"/>
      <c r="R125" s="5" t="s">
        <v>223</v>
      </c>
      <c r="S125" s="6">
        <v>140</v>
      </c>
    </row>
    <row r="126" spans="13:19" x14ac:dyDescent="0.35">
      <c r="M126" s="5"/>
      <c r="N126" s="5"/>
      <c r="O126" s="5"/>
      <c r="P126" s="5"/>
      <c r="Q126" s="5"/>
      <c r="R126" s="5" t="s">
        <v>224</v>
      </c>
      <c r="S126" s="6">
        <v>160</v>
      </c>
    </row>
    <row r="127" spans="13:19" x14ac:dyDescent="0.35">
      <c r="M127" s="5"/>
      <c r="N127" s="5"/>
      <c r="O127" s="5"/>
      <c r="P127" s="5"/>
      <c r="Q127" s="5"/>
      <c r="R127" s="5" t="s">
        <v>225</v>
      </c>
      <c r="S127" s="6">
        <v>520</v>
      </c>
    </row>
    <row r="128" spans="13:19" x14ac:dyDescent="0.35">
      <c r="M128" s="5"/>
      <c r="N128" s="5"/>
      <c r="O128" s="5"/>
      <c r="P128" s="5"/>
      <c r="Q128" s="5"/>
      <c r="R128" s="5" t="s">
        <v>226</v>
      </c>
      <c r="S128" s="6">
        <v>40</v>
      </c>
    </row>
    <row r="129" spans="13:19" x14ac:dyDescent="0.35">
      <c r="M129" s="5"/>
      <c r="N129" s="5"/>
      <c r="O129" s="5"/>
      <c r="P129" s="5"/>
      <c r="Q129" s="5"/>
      <c r="R129" s="5" t="s">
        <v>227</v>
      </c>
      <c r="S129" s="6">
        <v>82.8</v>
      </c>
    </row>
    <row r="130" spans="13:19" x14ac:dyDescent="0.35">
      <c r="M130" s="5"/>
      <c r="N130" s="5"/>
      <c r="O130" s="5"/>
      <c r="P130" s="5"/>
      <c r="Q130" s="5"/>
      <c r="R130" s="5" t="s">
        <v>228</v>
      </c>
      <c r="S130" s="6">
        <v>20</v>
      </c>
    </row>
    <row r="131" spans="13:19" x14ac:dyDescent="0.35">
      <c r="M131" s="5"/>
      <c r="N131" s="5"/>
      <c r="O131" s="5"/>
      <c r="P131" s="5"/>
      <c r="Q131" s="5"/>
      <c r="R131" s="5" t="s">
        <v>229</v>
      </c>
      <c r="S131" s="6">
        <v>140</v>
      </c>
    </row>
    <row r="132" spans="13:19" x14ac:dyDescent="0.35">
      <c r="M132" s="5"/>
      <c r="N132" s="5"/>
      <c r="O132" s="5"/>
      <c r="P132" s="5"/>
      <c r="Q132" s="5"/>
      <c r="R132" s="5" t="s">
        <v>230</v>
      </c>
      <c r="S132" s="6">
        <v>330</v>
      </c>
    </row>
    <row r="133" spans="13:19" x14ac:dyDescent="0.35">
      <c r="M133" s="5"/>
      <c r="N133" s="5"/>
      <c r="O133" s="5"/>
      <c r="P133" s="5"/>
      <c r="Q133" s="5"/>
      <c r="R133" s="5" t="s">
        <v>231</v>
      </c>
      <c r="S133" s="6">
        <v>20</v>
      </c>
    </row>
    <row r="134" spans="13:19" x14ac:dyDescent="0.35">
      <c r="M134" s="5"/>
      <c r="N134" s="5"/>
      <c r="O134" s="5"/>
      <c r="P134" s="5"/>
      <c r="Q134" s="5"/>
      <c r="R134" s="5" t="s">
        <v>232</v>
      </c>
      <c r="S134" s="6">
        <v>60</v>
      </c>
    </row>
    <row r="135" spans="13:19" x14ac:dyDescent="0.35">
      <c r="M135" s="5"/>
      <c r="N135" s="5"/>
      <c r="O135" s="5"/>
      <c r="P135" s="5"/>
      <c r="Q135" s="5"/>
      <c r="R135" s="5" t="s">
        <v>233</v>
      </c>
      <c r="S135" s="6">
        <v>20</v>
      </c>
    </row>
    <row r="136" spans="13:19" x14ac:dyDescent="0.35">
      <c r="M136" s="5"/>
      <c r="N136" s="5"/>
      <c r="O136" s="5"/>
      <c r="P136" s="5"/>
      <c r="Q136" s="5"/>
      <c r="R136" s="5" t="s">
        <v>234</v>
      </c>
      <c r="S136" s="6">
        <v>20</v>
      </c>
    </row>
    <row r="137" spans="13:19" x14ac:dyDescent="0.35">
      <c r="M137" s="5"/>
      <c r="N137" s="5"/>
      <c r="O137" s="5"/>
      <c r="P137" s="5"/>
      <c r="Q137" s="5"/>
      <c r="R137" s="5" t="s">
        <v>235</v>
      </c>
      <c r="S137" s="6">
        <v>952.08</v>
      </c>
    </row>
    <row r="138" spans="13:19" x14ac:dyDescent="0.35">
      <c r="M138" s="5"/>
      <c r="N138" s="5"/>
      <c r="O138" s="5"/>
      <c r="P138" s="5"/>
      <c r="Q138" s="5"/>
      <c r="R138" s="5" t="s">
        <v>236</v>
      </c>
      <c r="S138" s="6">
        <v>40</v>
      </c>
    </row>
    <row r="139" spans="13:19" x14ac:dyDescent="0.35">
      <c r="M139" s="5"/>
      <c r="N139" s="5"/>
      <c r="O139" s="5"/>
      <c r="P139" s="5"/>
      <c r="Q139" s="5"/>
      <c r="R139" s="5" t="s">
        <v>237</v>
      </c>
      <c r="S139" s="6">
        <v>435</v>
      </c>
    </row>
    <row r="140" spans="13:19" x14ac:dyDescent="0.35">
      <c r="M140" s="5"/>
      <c r="N140" s="5"/>
      <c r="O140" s="5"/>
      <c r="P140" s="5"/>
      <c r="Q140" s="5"/>
      <c r="R140" s="5" t="s">
        <v>238</v>
      </c>
      <c r="S140" s="6">
        <v>290.66000000000003</v>
      </c>
    </row>
    <row r="141" spans="13:19" x14ac:dyDescent="0.35">
      <c r="M141" s="5"/>
      <c r="N141" s="5"/>
      <c r="O141" s="5"/>
      <c r="P141" s="5"/>
      <c r="Q141" s="5"/>
      <c r="R141" s="5" t="s">
        <v>239</v>
      </c>
      <c r="S141" s="6">
        <v>20</v>
      </c>
    </row>
    <row r="142" spans="13:19" x14ac:dyDescent="0.35">
      <c r="M142" s="5"/>
      <c r="N142" s="5"/>
      <c r="O142" s="5"/>
      <c r="P142" s="5"/>
      <c r="Q142" s="5"/>
      <c r="R142" s="5" t="s">
        <v>240</v>
      </c>
      <c r="S142" s="6">
        <v>160</v>
      </c>
    </row>
    <row r="143" spans="13:19" x14ac:dyDescent="0.35">
      <c r="M143" s="5"/>
      <c r="N143" s="5"/>
      <c r="O143" s="5"/>
      <c r="P143" s="5"/>
      <c r="Q143" s="5"/>
      <c r="R143" s="5" t="s">
        <v>241</v>
      </c>
      <c r="S143" s="6">
        <v>10338.42</v>
      </c>
    </row>
    <row r="144" spans="13:19" x14ac:dyDescent="0.35">
      <c r="M144" s="5"/>
      <c r="N144" s="5"/>
      <c r="O144" s="5"/>
      <c r="P144" s="5"/>
      <c r="Q144" s="5"/>
      <c r="R144" s="5" t="s">
        <v>242</v>
      </c>
      <c r="S144" s="6">
        <v>195</v>
      </c>
    </row>
    <row r="145" spans="13:19" x14ac:dyDescent="0.35">
      <c r="M145" s="5"/>
      <c r="N145" s="5"/>
      <c r="O145" s="5"/>
      <c r="P145" s="5"/>
      <c r="Q145" s="5"/>
      <c r="R145" s="5" t="s">
        <v>243</v>
      </c>
      <c r="S145" s="6">
        <v>176</v>
      </c>
    </row>
    <row r="146" spans="13:19" x14ac:dyDescent="0.35">
      <c r="M146" s="5"/>
      <c r="N146" s="5"/>
      <c r="O146" s="5"/>
      <c r="P146" s="5"/>
      <c r="Q146" s="5"/>
      <c r="R146" s="5" t="s">
        <v>244</v>
      </c>
      <c r="S146" s="6">
        <v>20</v>
      </c>
    </row>
    <row r="147" spans="13:19" x14ac:dyDescent="0.35">
      <c r="M147" s="5"/>
      <c r="N147" s="5"/>
      <c r="O147" s="5"/>
      <c r="P147" s="5"/>
      <c r="Q147" s="5"/>
      <c r="R147" s="5" t="s">
        <v>245</v>
      </c>
      <c r="S147" s="6">
        <v>1.75</v>
      </c>
    </row>
    <row r="148" spans="13:19" x14ac:dyDescent="0.35">
      <c r="M148" s="5"/>
      <c r="N148" s="5"/>
      <c r="O148" s="5"/>
      <c r="P148" s="5"/>
      <c r="Q148" s="5"/>
      <c r="R148" s="5" t="s">
        <v>246</v>
      </c>
      <c r="S148" s="6">
        <v>140</v>
      </c>
    </row>
    <row r="149" spans="13:19" x14ac:dyDescent="0.35">
      <c r="M149" s="5"/>
      <c r="N149" s="5"/>
      <c r="O149" s="5"/>
      <c r="P149" s="5"/>
      <c r="Q149" s="5"/>
      <c r="R149" s="5" t="s">
        <v>247</v>
      </c>
      <c r="S149" s="6">
        <v>406</v>
      </c>
    </row>
    <row r="150" spans="13:19" x14ac:dyDescent="0.35">
      <c r="M150" s="5"/>
      <c r="N150" s="5"/>
      <c r="O150" s="5"/>
      <c r="P150" s="5"/>
      <c r="Q150" s="5"/>
      <c r="R150" s="5" t="s">
        <v>248</v>
      </c>
      <c r="S150" s="6">
        <v>40</v>
      </c>
    </row>
    <row r="151" spans="13:19" x14ac:dyDescent="0.35">
      <c r="M151" s="5"/>
      <c r="N151" s="5"/>
      <c r="O151" s="5"/>
      <c r="P151" s="5"/>
      <c r="Q151" s="5"/>
      <c r="R151" s="5" t="s">
        <v>249</v>
      </c>
      <c r="S151" s="6">
        <v>95.8</v>
      </c>
    </row>
    <row r="152" spans="13:19" x14ac:dyDescent="0.35">
      <c r="M152" s="5"/>
      <c r="N152" s="5"/>
      <c r="O152" s="5"/>
      <c r="P152" s="5"/>
      <c r="Q152" s="5"/>
      <c r="R152" s="5" t="s">
        <v>250</v>
      </c>
      <c r="S152" s="6">
        <v>20</v>
      </c>
    </row>
    <row r="153" spans="13:19" x14ac:dyDescent="0.35">
      <c r="M153" s="5"/>
      <c r="N153" s="5"/>
      <c r="O153" s="5"/>
      <c r="P153" s="5"/>
      <c r="Q153" s="5"/>
      <c r="R153" s="5" t="s">
        <v>251</v>
      </c>
      <c r="S153" s="6">
        <v>40</v>
      </c>
    </row>
    <row r="154" spans="13:19" x14ac:dyDescent="0.35">
      <c r="M154" s="5"/>
      <c r="N154" s="5"/>
      <c r="O154" s="5"/>
      <c r="P154" s="5"/>
      <c r="Q154" s="5"/>
      <c r="R154" s="5" t="s">
        <v>252</v>
      </c>
      <c r="S154" s="6">
        <v>180</v>
      </c>
    </row>
    <row r="155" spans="13:19" x14ac:dyDescent="0.35">
      <c r="M155" s="5"/>
      <c r="N155" s="5"/>
      <c r="O155" s="5"/>
      <c r="P155" s="5"/>
      <c r="Q155" s="5"/>
      <c r="R155" s="5" t="s">
        <v>253</v>
      </c>
      <c r="S155" s="6">
        <v>-5180.57</v>
      </c>
    </row>
    <row r="156" spans="13:19" x14ac:dyDescent="0.35">
      <c r="M156" s="5"/>
      <c r="N156" s="5"/>
      <c r="O156" s="5"/>
      <c r="P156" s="5"/>
      <c r="Q156" s="5"/>
      <c r="R156" s="5" t="s">
        <v>254</v>
      </c>
      <c r="S156" s="6">
        <v>106.5</v>
      </c>
    </row>
    <row r="157" spans="13:19" x14ac:dyDescent="0.35">
      <c r="M157" s="5"/>
      <c r="N157" s="5"/>
      <c r="O157" s="5"/>
      <c r="P157" s="5"/>
      <c r="Q157" s="5"/>
      <c r="R157" s="5" t="s">
        <v>255</v>
      </c>
      <c r="S157" s="6">
        <v>9947.44</v>
      </c>
    </row>
    <row r="158" spans="13:19" x14ac:dyDescent="0.35">
      <c r="M158" s="5"/>
      <c r="N158" s="5"/>
      <c r="O158" s="5"/>
      <c r="P158" s="5"/>
      <c r="Q158" s="5"/>
      <c r="R158" s="5" t="s">
        <v>256</v>
      </c>
      <c r="S158" s="6">
        <v>4871.3900000000003</v>
      </c>
    </row>
    <row r="159" spans="13:19" x14ac:dyDescent="0.35">
      <c r="M159" s="5"/>
      <c r="N159" s="5"/>
      <c r="O159" s="5"/>
      <c r="P159" s="5"/>
      <c r="Q159" s="5"/>
      <c r="R159" s="5" t="s">
        <v>257</v>
      </c>
      <c r="S159" s="6">
        <v>348</v>
      </c>
    </row>
    <row r="160" spans="13:19" x14ac:dyDescent="0.35">
      <c r="M160" s="5"/>
      <c r="N160" s="5"/>
      <c r="O160" s="5"/>
      <c r="P160" s="5"/>
      <c r="Q160" s="5"/>
      <c r="R160" s="5" t="s">
        <v>258</v>
      </c>
      <c r="S160" s="6">
        <v>40</v>
      </c>
    </row>
    <row r="161" spans="13:19" x14ac:dyDescent="0.35">
      <c r="M161" s="5"/>
      <c r="N161" s="5"/>
      <c r="O161" s="5"/>
      <c r="P161" s="5"/>
      <c r="Q161" s="5"/>
      <c r="R161" s="5" t="s">
        <v>259</v>
      </c>
      <c r="S161" s="6">
        <v>20</v>
      </c>
    </row>
    <row r="162" spans="13:19" x14ac:dyDescent="0.35">
      <c r="M162" s="5"/>
      <c r="N162" s="5"/>
      <c r="O162" s="5"/>
      <c r="P162" s="5"/>
      <c r="Q162" s="5"/>
      <c r="R162" s="5" t="s">
        <v>260</v>
      </c>
      <c r="S162" s="6">
        <v>20</v>
      </c>
    </row>
    <row r="163" spans="13:19" x14ac:dyDescent="0.35">
      <c r="M163" s="5"/>
      <c r="N163" s="5"/>
      <c r="O163" s="5"/>
      <c r="P163" s="5"/>
      <c r="Q163" s="5"/>
      <c r="R163" s="5" t="s">
        <v>261</v>
      </c>
      <c r="S163" s="6">
        <v>990.93</v>
      </c>
    </row>
    <row r="164" spans="13:19" x14ac:dyDescent="0.35">
      <c r="M164" s="5"/>
      <c r="N164" s="5"/>
      <c r="O164" s="5"/>
      <c r="P164" s="5"/>
      <c r="Q164" s="5"/>
      <c r="R164" s="5" t="s">
        <v>262</v>
      </c>
      <c r="S164" s="6">
        <v>85</v>
      </c>
    </row>
    <row r="165" spans="13:19" x14ac:dyDescent="0.35">
      <c r="M165" s="5"/>
      <c r="N165" s="5"/>
      <c r="O165" s="5"/>
      <c r="P165" s="5"/>
      <c r="Q165" s="5"/>
      <c r="R165" s="5" t="s">
        <v>263</v>
      </c>
      <c r="S165" s="6">
        <v>40</v>
      </c>
    </row>
    <row r="166" spans="13:19" x14ac:dyDescent="0.35">
      <c r="M166" s="5"/>
      <c r="N166" s="5"/>
      <c r="O166" s="5"/>
      <c r="P166" s="5"/>
      <c r="Q166" s="5"/>
      <c r="R166" s="5" t="s">
        <v>264</v>
      </c>
      <c r="S166" s="6">
        <v>102.57</v>
      </c>
    </row>
    <row r="167" spans="13:19" x14ac:dyDescent="0.35">
      <c r="M167" s="5"/>
      <c r="N167" s="5"/>
      <c r="O167" s="5"/>
      <c r="P167" s="5"/>
      <c r="Q167" s="5"/>
      <c r="R167" s="5" t="s">
        <v>265</v>
      </c>
      <c r="S167" s="6">
        <v>60</v>
      </c>
    </row>
    <row r="168" spans="13:19" x14ac:dyDescent="0.35">
      <c r="M168" s="5"/>
      <c r="N168" s="5"/>
      <c r="O168" s="5"/>
      <c r="P168" s="5"/>
      <c r="Q168" s="5"/>
      <c r="R168" s="5" t="s">
        <v>266</v>
      </c>
      <c r="S168" s="6">
        <v>20</v>
      </c>
    </row>
    <row r="169" spans="13:19" x14ac:dyDescent="0.35">
      <c r="M169" s="5"/>
      <c r="N169" s="5"/>
      <c r="O169" s="5"/>
      <c r="P169" s="5"/>
      <c r="Q169" s="5"/>
      <c r="R169" s="5" t="s">
        <v>267</v>
      </c>
      <c r="S169" s="6">
        <v>6910.99</v>
      </c>
    </row>
    <row r="170" spans="13:19" x14ac:dyDescent="0.35">
      <c r="M170" s="5"/>
      <c r="N170" s="5"/>
      <c r="O170" s="5"/>
      <c r="P170" s="5"/>
      <c r="Q170" s="5"/>
      <c r="R170" s="5" t="s">
        <v>268</v>
      </c>
      <c r="S170" s="6">
        <v>1932.08</v>
      </c>
    </row>
    <row r="171" spans="13:19" ht="15" thickBot="1" x14ac:dyDescent="0.4">
      <c r="M171" s="5"/>
      <c r="N171" s="5"/>
      <c r="O171" s="5"/>
      <c r="P171" s="5"/>
      <c r="Q171" s="5"/>
      <c r="R171" s="5" t="s">
        <v>269</v>
      </c>
      <c r="S171" s="27">
        <v>20</v>
      </c>
    </row>
    <row r="172" spans="13:19" x14ac:dyDescent="0.35">
      <c r="M172" s="5"/>
      <c r="N172" s="5"/>
      <c r="O172" s="5"/>
      <c r="P172" s="5"/>
      <c r="Q172" s="5" t="s">
        <v>270</v>
      </c>
      <c r="R172" s="5"/>
      <c r="S172" s="6">
        <f>ROUND(SUM(S35:S171),5)</f>
        <v>152777.64000000001</v>
      </c>
    </row>
    <row r="173" spans="13:19" x14ac:dyDescent="0.35">
      <c r="M173" s="5"/>
      <c r="N173" s="5"/>
      <c r="O173" s="5"/>
      <c r="P173" s="5"/>
      <c r="Q173" s="5" t="s">
        <v>271</v>
      </c>
      <c r="R173" s="5"/>
      <c r="S173" s="6"/>
    </row>
    <row r="174" spans="13:19" x14ac:dyDescent="0.35">
      <c r="M174" s="5"/>
      <c r="N174" s="5"/>
      <c r="O174" s="5"/>
      <c r="P174" s="5"/>
      <c r="Q174" s="5"/>
      <c r="R174" s="5" t="s">
        <v>272</v>
      </c>
      <c r="S174" s="6">
        <v>500</v>
      </c>
    </row>
    <row r="175" spans="13:19" x14ac:dyDescent="0.35">
      <c r="M175" s="5"/>
      <c r="N175" s="5"/>
      <c r="O175" s="5"/>
      <c r="P175" s="5"/>
      <c r="Q175" s="5"/>
      <c r="R175" s="5" t="s">
        <v>273</v>
      </c>
      <c r="S175" s="6">
        <v>20</v>
      </c>
    </row>
    <row r="176" spans="13:19" x14ac:dyDescent="0.35">
      <c r="M176" s="5"/>
      <c r="N176" s="5"/>
      <c r="O176" s="5"/>
      <c r="P176" s="5"/>
      <c r="Q176" s="5"/>
      <c r="R176" s="5" t="s">
        <v>274</v>
      </c>
      <c r="S176" s="6">
        <v>48.25</v>
      </c>
    </row>
    <row r="177" spans="13:19" x14ac:dyDescent="0.35">
      <c r="M177" s="5"/>
      <c r="N177" s="5"/>
      <c r="O177" s="5"/>
      <c r="P177" s="5"/>
      <c r="Q177" s="5"/>
      <c r="R177" s="5" t="s">
        <v>275</v>
      </c>
      <c r="S177" s="6">
        <v>20</v>
      </c>
    </row>
    <row r="178" spans="13:19" x14ac:dyDescent="0.35">
      <c r="M178" s="5"/>
      <c r="N178" s="5"/>
      <c r="O178" s="5"/>
      <c r="P178" s="5"/>
      <c r="Q178" s="5"/>
      <c r="R178" s="5" t="s">
        <v>276</v>
      </c>
      <c r="S178" s="6">
        <v>1096.22</v>
      </c>
    </row>
    <row r="179" spans="13:19" x14ac:dyDescent="0.35">
      <c r="M179" s="5"/>
      <c r="N179" s="5"/>
      <c r="O179" s="5"/>
      <c r="P179" s="5"/>
      <c r="Q179" s="5"/>
      <c r="R179" s="5" t="s">
        <v>277</v>
      </c>
      <c r="S179" s="6">
        <v>20</v>
      </c>
    </row>
    <row r="180" spans="13:19" x14ac:dyDescent="0.35">
      <c r="M180" s="5"/>
      <c r="N180" s="5"/>
      <c r="O180" s="5"/>
      <c r="P180" s="5"/>
      <c r="Q180" s="5"/>
      <c r="R180" s="5" t="s">
        <v>278</v>
      </c>
      <c r="S180" s="6">
        <v>20</v>
      </c>
    </row>
    <row r="181" spans="13:19" x14ac:dyDescent="0.35">
      <c r="M181" s="5"/>
      <c r="N181" s="5"/>
      <c r="O181" s="5"/>
      <c r="P181" s="5"/>
      <c r="Q181" s="5"/>
      <c r="R181" s="5" t="s">
        <v>279</v>
      </c>
      <c r="S181" s="6">
        <v>513.42999999999995</v>
      </c>
    </row>
    <row r="182" spans="13:19" x14ac:dyDescent="0.35">
      <c r="M182" s="5"/>
      <c r="N182" s="5"/>
      <c r="O182" s="5"/>
      <c r="P182" s="5"/>
      <c r="Q182" s="5"/>
      <c r="R182" s="5" t="s">
        <v>280</v>
      </c>
      <c r="S182" s="6">
        <v>500</v>
      </c>
    </row>
    <row r="183" spans="13:19" x14ac:dyDescent="0.35">
      <c r="M183" s="5"/>
      <c r="N183" s="5"/>
      <c r="O183" s="5"/>
      <c r="P183" s="5"/>
      <c r="Q183" s="5"/>
      <c r="R183" s="5" t="s">
        <v>281</v>
      </c>
      <c r="S183" s="6">
        <v>100</v>
      </c>
    </row>
    <row r="184" spans="13:19" x14ac:dyDescent="0.35">
      <c r="M184" s="5"/>
      <c r="N184" s="5"/>
      <c r="O184" s="5"/>
      <c r="P184" s="5"/>
      <c r="Q184" s="5"/>
      <c r="R184" s="5" t="s">
        <v>282</v>
      </c>
      <c r="S184" s="6">
        <v>-173.87</v>
      </c>
    </row>
    <row r="185" spans="13:19" x14ac:dyDescent="0.35">
      <c r="M185" s="5"/>
      <c r="N185" s="5"/>
      <c r="O185" s="5"/>
      <c r="P185" s="5"/>
      <c r="Q185" s="5"/>
      <c r="R185" s="5" t="s">
        <v>283</v>
      </c>
      <c r="S185" s="6">
        <v>510</v>
      </c>
    </row>
    <row r="186" spans="13:19" ht="15" thickBot="1" x14ac:dyDescent="0.4">
      <c r="M186" s="5"/>
      <c r="N186" s="5"/>
      <c r="O186" s="5"/>
      <c r="P186" s="5"/>
      <c r="Q186" s="5"/>
      <c r="R186" s="5" t="s">
        <v>284</v>
      </c>
      <c r="S186" s="27">
        <v>654.46</v>
      </c>
    </row>
    <row r="187" spans="13:19" x14ac:dyDescent="0.35">
      <c r="M187" s="5"/>
      <c r="N187" s="5"/>
      <c r="O187" s="5"/>
      <c r="P187" s="5"/>
      <c r="Q187" s="5" t="s">
        <v>285</v>
      </c>
      <c r="R187" s="5"/>
      <c r="S187" s="6">
        <f>ROUND(SUM(S173:S186),5)</f>
        <v>3828.49</v>
      </c>
    </row>
    <row r="188" spans="13:19" x14ac:dyDescent="0.35">
      <c r="M188" s="5"/>
      <c r="N188" s="5"/>
      <c r="O188" s="5"/>
      <c r="P188" s="5"/>
      <c r="Q188" s="5" t="s">
        <v>286</v>
      </c>
      <c r="R188" s="5"/>
      <c r="S188" s="6"/>
    </row>
    <row r="189" spans="13:19" ht="15" thickBot="1" x14ac:dyDescent="0.4">
      <c r="M189" s="5"/>
      <c r="N189" s="5"/>
      <c r="O189" s="5"/>
      <c r="P189" s="5"/>
      <c r="Q189" s="5"/>
      <c r="R189" s="5" t="s">
        <v>287</v>
      </c>
      <c r="S189" s="7">
        <v>4121.63</v>
      </c>
    </row>
    <row r="190" spans="13:19" ht="15" thickBot="1" x14ac:dyDescent="0.4">
      <c r="M190" s="5"/>
      <c r="N190" s="5"/>
      <c r="O190" s="5"/>
      <c r="P190" s="5"/>
      <c r="Q190" s="5" t="s">
        <v>288</v>
      </c>
      <c r="R190" s="5"/>
      <c r="S190" s="29">
        <f>ROUND(SUM(S188:S189),5)</f>
        <v>4121.63</v>
      </c>
    </row>
    <row r="191" spans="13:19" ht="15" thickBot="1" x14ac:dyDescent="0.4">
      <c r="M191" s="5"/>
      <c r="N191" s="5"/>
      <c r="O191" s="5"/>
      <c r="P191" s="5" t="s">
        <v>289</v>
      </c>
      <c r="Q191" s="5"/>
      <c r="R191" s="5"/>
      <c r="S191" s="29">
        <f>ROUND(SUM(S31:S34)+S172+S187+S190,5)</f>
        <v>160046.71</v>
      </c>
    </row>
    <row r="192" spans="13:19" ht="15" thickBot="1" x14ac:dyDescent="0.4">
      <c r="M192" s="5"/>
      <c r="N192" s="5"/>
      <c r="O192" s="5" t="s">
        <v>290</v>
      </c>
      <c r="P192" s="5"/>
      <c r="Q192" s="5"/>
      <c r="R192" s="5"/>
      <c r="S192" s="28">
        <f>ROUND(S24+S27+S30+S191,5)</f>
        <v>153786.53</v>
      </c>
    </row>
    <row r="193" spans="13:19" x14ac:dyDescent="0.35">
      <c r="M193" s="5"/>
      <c r="N193" s="5" t="s">
        <v>291</v>
      </c>
      <c r="O193" s="5"/>
      <c r="P193" s="5"/>
      <c r="Q193" s="5"/>
      <c r="R193" s="5"/>
      <c r="S193" s="6">
        <f>ROUND(S23+S192,5)</f>
        <v>153786.53</v>
      </c>
    </row>
    <row r="194" spans="13:19" x14ac:dyDescent="0.35">
      <c r="M194" s="5"/>
      <c r="N194" s="5" t="s">
        <v>292</v>
      </c>
      <c r="O194" s="5"/>
      <c r="P194" s="5"/>
      <c r="Q194" s="5"/>
      <c r="R194" s="5"/>
      <c r="S194" s="6"/>
    </row>
    <row r="195" spans="13:19" x14ac:dyDescent="0.35">
      <c r="M195" s="5"/>
      <c r="N195" s="5"/>
      <c r="O195" s="5" t="s">
        <v>293</v>
      </c>
      <c r="P195" s="5"/>
      <c r="Q195" s="5"/>
      <c r="R195" s="5"/>
      <c r="S195" s="6">
        <v>176236.92</v>
      </c>
    </row>
    <row r="196" spans="13:19" ht="15" thickBot="1" x14ac:dyDescent="0.4">
      <c r="M196" s="5"/>
      <c r="N196" s="5"/>
      <c r="O196" s="5" t="s">
        <v>98</v>
      </c>
      <c r="P196" s="5"/>
      <c r="Q196" s="5"/>
      <c r="R196" s="5"/>
      <c r="S196" s="7">
        <v>110672.25</v>
      </c>
    </row>
    <row r="197" spans="13:19" ht="15" thickBot="1" x14ac:dyDescent="0.4">
      <c r="M197" s="5"/>
      <c r="N197" s="5" t="s">
        <v>294</v>
      </c>
      <c r="O197" s="5"/>
      <c r="P197" s="5"/>
      <c r="Q197" s="5"/>
      <c r="R197" s="5"/>
      <c r="S197" s="29">
        <f>ROUND(SUM(S194:S196),5)</f>
        <v>286909.17</v>
      </c>
    </row>
    <row r="198" spans="13:19" ht="15" thickBot="1" x14ac:dyDescent="0.4">
      <c r="M198" s="5" t="s">
        <v>295</v>
      </c>
      <c r="N198" s="5"/>
      <c r="O198" s="5"/>
      <c r="P198" s="5"/>
      <c r="Q198" s="5"/>
      <c r="R198" s="5"/>
      <c r="S198" s="30">
        <f>ROUND(S22+S193+S197,5)</f>
        <v>440695.7</v>
      </c>
    </row>
    <row r="199" spans="13:19" ht="15" thickTop="1" x14ac:dyDescent="0.35"/>
  </sheetData>
  <pageMargins left="0.7" right="0.7" top="0.75" bottom="0.75" header="0.25" footer="0.3"/>
  <pageSetup orientation="portrait" r:id="rId1"/>
  <headerFooter>
    <oddHeader>&amp;L&amp;"Arial,Bold"&amp;8 5:47 PM
&amp;"Arial,Bold"&amp;8 04/04/12
&amp;"Arial,Bold"&amp;8 Accrual Basis&amp;C&amp;"Arial,Bold"&amp;12 OWASP Foundation
&amp;"Arial,Bold"&amp;14 Profit &amp;&amp; Loss
&amp;"Arial,Bold"&amp;10 January through March 2012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Sheet1!Print_Titles</vt:lpstr>
      <vt:lpstr>Sheet4!Print_Titles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Shrader</dc:creator>
  <cp:lastModifiedBy>Alison Shrader</cp:lastModifiedBy>
  <dcterms:created xsi:type="dcterms:W3CDTF">2012-04-04T21:47:12Z</dcterms:created>
  <dcterms:modified xsi:type="dcterms:W3CDTF">2012-04-04T21:58:10Z</dcterms:modified>
</cp:coreProperties>
</file>