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WORK Files\OWASP\Acct-Finance\"/>
    </mc:Choice>
  </mc:AlternateContent>
  <bookViews>
    <workbookView xWindow="0" yWindow="0" windowWidth="17355" windowHeight="8535" firstSheet="2" activeTab="2"/>
  </bookViews>
  <sheets>
    <sheet name="Sheet2" sheetId="2" state="hidden" r:id="rId1"/>
    <sheet name="Sheet3" sheetId="3" state="hidden" r:id="rId2"/>
    <sheet name="Budget vs Actual" sheetId="6" r:id="rId3"/>
    <sheet name="Balance Sheet - EU" sheetId="5" r:id="rId4"/>
    <sheet name="Balance Sheet - USD" sheetId="7" r:id="rId5"/>
  </sheets>
  <definedNames>
    <definedName name="_xlnm.Print_Titles" localSheetId="3">'Balance Sheet - EU'!$A:$E,'Balance Sheet - EU'!$1:$1</definedName>
    <definedName name="_xlnm.Print_Titles" localSheetId="4">'Balance Sheet - USD'!$A:$F,'Balance Sheet - USD'!$1:$1</definedName>
  </definedNames>
  <calcPr calcId="152511"/>
</workbook>
</file>

<file path=xl/calcChain.xml><?xml version="1.0" encoding="utf-8"?>
<calcChain xmlns="http://schemas.openxmlformats.org/spreadsheetml/2006/main">
  <c r="G45" i="7" l="1"/>
  <c r="G38" i="7"/>
  <c r="G39" i="7" s="1"/>
  <c r="G40" i="7" s="1"/>
  <c r="G41" i="7" s="1"/>
  <c r="G46" i="7" s="1"/>
  <c r="G34" i="7"/>
  <c r="G23" i="7"/>
  <c r="G19" i="7"/>
  <c r="G20" i="7" s="1"/>
  <c r="G15" i="7"/>
  <c r="G9" i="7"/>
  <c r="G6" i="7"/>
  <c r="G10" i="7" s="1"/>
  <c r="G24" i="7" s="1"/>
  <c r="E5" i="6" l="1"/>
  <c r="E6" i="6"/>
  <c r="E8" i="6"/>
  <c r="E9" i="6"/>
  <c r="E12" i="6"/>
  <c r="E13" i="6"/>
  <c r="E17" i="6"/>
  <c r="E18" i="6"/>
  <c r="E19" i="6"/>
  <c r="E24" i="6"/>
  <c r="E25" i="6"/>
  <c r="E26" i="6"/>
  <c r="E27" i="6"/>
  <c r="E28" i="6"/>
  <c r="E29" i="6"/>
  <c r="E30" i="6"/>
  <c r="E35" i="6"/>
  <c r="E36" i="6"/>
  <c r="E37" i="6"/>
  <c r="E42" i="6"/>
  <c r="E43" i="6"/>
  <c r="E47" i="6"/>
  <c r="E49" i="6"/>
  <c r="E51" i="6"/>
  <c r="E52" i="6"/>
  <c r="E54" i="6"/>
  <c r="E55" i="6"/>
  <c r="E56" i="6"/>
  <c r="E66" i="6"/>
  <c r="E69" i="6"/>
  <c r="E70" i="6"/>
  <c r="E71" i="6"/>
  <c r="E72" i="6"/>
  <c r="E73" i="6"/>
  <c r="E74" i="6"/>
  <c r="E75" i="6"/>
  <c r="E76" i="6"/>
  <c r="E78" i="6"/>
  <c r="E80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100" i="6"/>
  <c r="E102" i="6"/>
  <c r="E103" i="6"/>
  <c r="E104" i="6"/>
  <c r="E107" i="6"/>
  <c r="E108" i="6"/>
  <c r="E110" i="6"/>
  <c r="E112" i="6"/>
  <c r="E114" i="6"/>
  <c r="E117" i="6"/>
  <c r="E118" i="6"/>
  <c r="E119" i="6"/>
  <c r="E120" i="6"/>
  <c r="E121" i="6"/>
  <c r="E123" i="6"/>
  <c r="E4" i="6"/>
  <c r="C126" i="6"/>
  <c r="E126" i="6" s="1"/>
  <c r="D126" i="6"/>
  <c r="C60" i="6"/>
  <c r="E60" i="6" s="1"/>
  <c r="D60" i="6"/>
  <c r="D127" i="6" s="1"/>
  <c r="D128" i="6" s="1"/>
  <c r="C127" i="6" l="1"/>
  <c r="E127" i="6" s="1"/>
  <c r="C128" i="6"/>
  <c r="E128" i="6" s="1"/>
  <c r="B126" i="6"/>
  <c r="B60" i="6"/>
  <c r="B127" i="6" s="1"/>
  <c r="B128" i="6" s="1"/>
  <c r="F36" i="5" l="1"/>
  <c r="F31" i="5"/>
  <c r="F32" i="5" s="1"/>
  <c r="F37" i="5" s="1"/>
  <c r="F30" i="5"/>
  <c r="F27" i="5"/>
  <c r="F20" i="5"/>
  <c r="F16" i="5"/>
  <c r="F12" i="5"/>
  <c r="F8" i="5"/>
  <c r="F17" i="5" s="1"/>
  <c r="F21" i="5" s="1"/>
</calcChain>
</file>

<file path=xl/sharedStrings.xml><?xml version="1.0" encoding="utf-8"?>
<sst xmlns="http://schemas.openxmlformats.org/spreadsheetml/2006/main" count="187" uniqueCount="144">
  <si>
    <t>Hotel</t>
  </si>
  <si>
    <t>Punting</t>
  </si>
  <si>
    <t>Training</t>
  </si>
  <si>
    <t>VAT</t>
  </si>
  <si>
    <t>Donations</t>
  </si>
  <si>
    <t>Bank Service Charges</t>
  </si>
  <si>
    <t>Project Support</t>
  </si>
  <si>
    <t>Board Travel</t>
  </si>
  <si>
    <t>Staff Travel</t>
  </si>
  <si>
    <t>Net Income</t>
  </si>
  <si>
    <t>Nov 30, 14</t>
  </si>
  <si>
    <t>ASSETS</t>
  </si>
  <si>
    <t>Current Assets</t>
  </si>
  <si>
    <t>Checking/Savings</t>
  </si>
  <si>
    <t>ING Checking - Euros</t>
  </si>
  <si>
    <t>ING Checking - Pounds</t>
  </si>
  <si>
    <t>ING Checking - USD</t>
  </si>
  <si>
    <t>Total Checking/Savings</t>
  </si>
  <si>
    <t>Accounts Receivable</t>
  </si>
  <si>
    <t>Accounts Receivable - Euros</t>
  </si>
  <si>
    <t>Accounts Receivable - USD</t>
  </si>
  <si>
    <t>Total Accounts Receivable</t>
  </si>
  <si>
    <t>Other Current Assets</t>
  </si>
  <si>
    <t>Due from OWASP US</t>
  </si>
  <si>
    <t>Due from Payvision - Reserve $</t>
  </si>
  <si>
    <t>Total Other Current Assets</t>
  </si>
  <si>
    <t>Total Current Assets</t>
  </si>
  <si>
    <t>Other Assets</t>
  </si>
  <si>
    <t>Prepaid Expense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</si>
  <si>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</si>
  <si>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</si>
  <si>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</si>
  <si>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</si>
  <si>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</si>
  <si>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</si>
  <si>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Accounts Payable - Euros</t>
  </si>
  <si>
    <t>Total Accounts Payable</t>
  </si>
  <si>
    <t>Other Current Liabilities</t>
  </si>
  <si>
    <t>VAT Payable</t>
  </si>
  <si>
    <t>Total Other Current Liabilities</t>
  </si>
  <si>
    <t>Total Current Liabilities</t>
  </si>
  <si>
    <t>Total Liabilities</t>
  </si>
  <si>
    <t>Equity</t>
  </si>
  <si>
    <t>Unrestricted Net Assets</t>
  </si>
  <si>
    <t>Total Equity</t>
  </si>
  <si>
    <t>TOTAL LIABILITIES &amp; EQUITY</t>
  </si>
  <si>
    <t>Revenue</t>
  </si>
  <si>
    <t xml:space="preserve">MEMBERSHIP </t>
  </si>
  <si>
    <t>Corporate Membership (Foundation + Chapter)</t>
  </si>
  <si>
    <t>Individual membership (Foundation + Chapter)</t>
  </si>
  <si>
    <t>Local Chapter Membership</t>
  </si>
  <si>
    <t>Project Supporter Donations</t>
  </si>
  <si>
    <t>Local Chapter Supporter</t>
  </si>
  <si>
    <t>Meeting sponsorship</t>
  </si>
  <si>
    <t xml:space="preserve">Conferences </t>
  </si>
  <si>
    <t>AppSec USA</t>
  </si>
  <si>
    <t>Conference Registration</t>
  </si>
  <si>
    <t>Conference Training</t>
  </si>
  <si>
    <t>Conference Sponsorship</t>
  </si>
  <si>
    <t>Other Income</t>
  </si>
  <si>
    <t>Local Chapter Allocation</t>
  </si>
  <si>
    <t>AppSec Europe</t>
  </si>
  <si>
    <t>Conference Dinner</t>
  </si>
  <si>
    <t>AppSec ASIAPAC</t>
  </si>
  <si>
    <t>AppSec LATIN AMERICA</t>
  </si>
  <si>
    <t>Local and Regional Events</t>
  </si>
  <si>
    <t>ADVERTISING REVENUE</t>
  </si>
  <si>
    <t>Merchandise &amp; Books</t>
  </si>
  <si>
    <t>Interest Income</t>
  </si>
  <si>
    <t>Investment Income</t>
  </si>
  <si>
    <t>Project Grants</t>
  </si>
  <si>
    <t>Women in AppSec</t>
  </si>
  <si>
    <t>WASPY Awards</t>
  </si>
  <si>
    <t>Google Ad Words</t>
  </si>
  <si>
    <t>TOTAL Revenue:</t>
  </si>
  <si>
    <t>EXPENSES</t>
  </si>
  <si>
    <t>Total Payroll &amp; Benefits</t>
  </si>
  <si>
    <t>Contractors</t>
  </si>
  <si>
    <t>Auditing (Contractor)</t>
  </si>
  <si>
    <t>International Accounting (Contractor)</t>
  </si>
  <si>
    <t>Admin</t>
  </si>
  <si>
    <t>HR Contractor</t>
  </si>
  <si>
    <t>IT Admin (Contractor)</t>
  </si>
  <si>
    <t>Legal (Contractor)</t>
  </si>
  <si>
    <t>Graphic Design</t>
  </si>
  <si>
    <t>OWASP Interns ($2500 stipend x 2)</t>
  </si>
  <si>
    <t>Staff Professional Improvement</t>
  </si>
  <si>
    <t>Employee Recognition</t>
  </si>
  <si>
    <t>General &amp; Administrative (Operational)</t>
  </si>
  <si>
    <t>Buisiness Owners Insurance</t>
  </si>
  <si>
    <t>Liability Ins</t>
  </si>
  <si>
    <t>Workers Compensation Ins</t>
  </si>
  <si>
    <t>Travel Accommodations - Fees</t>
  </si>
  <si>
    <t>Software and Internet</t>
  </si>
  <si>
    <t>Portal and Website</t>
  </si>
  <si>
    <t>Phone Expenses</t>
  </si>
  <si>
    <t>Office Supplies &amp; Equipment</t>
  </si>
  <si>
    <t>Organization Costs</t>
  </si>
  <si>
    <t>Merchandise</t>
  </si>
  <si>
    <t>Marketing &amp; Communications</t>
  </si>
  <si>
    <t>Shipping &amp; Postage</t>
  </si>
  <si>
    <t>Chapter &amp; Project Allocation</t>
  </si>
  <si>
    <t>Chapter Portion from Global AppSec Conference Profits</t>
  </si>
  <si>
    <t>Chapter Portion from Local &amp; Regional Events</t>
  </si>
  <si>
    <t>Chapter/Project Allocation from Individual Membership</t>
  </si>
  <si>
    <t xml:space="preserve">Chapter/Project Allocation from Corporate Membership </t>
  </si>
  <si>
    <t>Chapter/Project Allocation from Local Chapter Memberships</t>
  </si>
  <si>
    <t xml:space="preserve">BOARD </t>
  </si>
  <si>
    <t>Board Meetings &amp; Misc</t>
  </si>
  <si>
    <t>Grants</t>
  </si>
  <si>
    <t>OWASP Outreach &amp; Community Building (expanded OotM)</t>
  </si>
  <si>
    <t>Conferences</t>
  </si>
  <si>
    <t>AppSec AsiaPac</t>
  </si>
  <si>
    <t>AppSec Latam</t>
  </si>
  <si>
    <t>Deposit into Foundation Reserves</t>
  </si>
  <si>
    <t>TOTAL EXPENSES</t>
  </si>
  <si>
    <t>TOTAL INCOME:</t>
  </si>
  <si>
    <t>NET</t>
  </si>
  <si>
    <t>January - November Budget</t>
  </si>
  <si>
    <t>Jan - Nov Actual (US)</t>
  </si>
  <si>
    <t>Jan - Nov Actual (EU)</t>
  </si>
  <si>
    <t>Jan - Nov Actual (Combined)</t>
  </si>
  <si>
    <t>Capital One Checking</t>
  </si>
  <si>
    <t>Fixed Assets</t>
  </si>
  <si>
    <t>Equipment</t>
  </si>
  <si>
    <t>Accumulated Depreciation</t>
  </si>
  <si>
    <t>Equipment - Other</t>
  </si>
  <si>
    <t>Total Equipment</t>
  </si>
  <si>
    <t>OWASP.org</t>
  </si>
  <si>
    <t>Accumulated Dep - OWASP.org</t>
  </si>
  <si>
    <t>OWASP.org - Other</t>
  </si>
  <si>
    <t>Total OWASP.org</t>
  </si>
  <si>
    <t>Total Fixed Assets</t>
  </si>
  <si>
    <t>Accrued Employee Medical Expens</t>
  </si>
  <si>
    <t>Deferred Revenue</t>
  </si>
  <si>
    <t>Due to Local Chapters</t>
  </si>
  <si>
    <t>Due to Philadelphia</t>
  </si>
  <si>
    <t>Due to Pittsburgh</t>
  </si>
  <si>
    <t>Total Due to Local Chapters</t>
  </si>
  <si>
    <t>Due to Sarah</t>
  </si>
  <si>
    <t>Payroll Liabilities</t>
  </si>
  <si>
    <t>Accrued Payroll</t>
  </si>
  <si>
    <t>Total Payroll Liabilities</t>
  </si>
  <si>
    <t>Retained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</si>
</sst>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€-813]\ #,##0.00"/>
    <numFmt numFmtId="166" formatCode="#,##0.00;\-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/>
    <xf numFmtId="165" fontId="4" fillId="0" borderId="2" xfId="0" applyNumberFormat="1" applyFont="1" applyBorder="1"/>
    <xf numFmtId="165" fontId="4" fillId="0" borderId="0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5" xfId="0" applyNumberFormat="1" applyFont="1" applyBorder="1"/>
    <xf numFmtId="165" fontId="5" fillId="0" borderId="0" xfId="0" applyNumberFormat="1" applyFont="1"/>
    <xf numFmtId="0" fontId="6" fillId="0" borderId="0" xfId="0" applyFont="1"/>
    <xf numFmtId="49" fontId="4" fillId="0" borderId="1" xfId="0" applyNumberFormat="1" applyFont="1" applyBorder="1" applyAlignment="1">
      <alignment horizontal="center"/>
    </xf>
    <xf numFmtId="166" fontId="4" fillId="0" borderId="5" xfId="0" applyNumberFormat="1" applyFont="1" applyBorder="1"/>
    <xf numFmtId="166" fontId="4" fillId="0" borderId="0" xfId="0" applyNumberFormat="1" applyFont="1"/>
    <xf numFmtId="166" fontId="4" fillId="0" borderId="2" xfId="0" applyNumberFormat="1" applyFont="1" applyBorder="1"/>
    <xf numFmtId="166" fontId="4" fillId="0" borderId="0" xfId="0" applyNumberFormat="1" applyFont="1" applyBorder="1"/>
    <xf numFmtId="166" fontId="4" fillId="0" borderId="3" xfId="0" applyNumberFormat="1" applyFont="1" applyBorder="1"/>
    <xf numFmtId="166" fontId="4" fillId="0" borderId="4" xfId="0" applyNumberFormat="1" applyFont="1" applyBorder="1"/>
    <xf numFmtId="0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tabSelected="1" workbookViewId="0">
      <selection activeCell="E1" sqref="E1:E1048576"/>
    </sheetView>
  </sheetViews>
  <sheetFormatPr defaultRowHeight="15.75" x14ac:dyDescent="0.25"/>
  <cols>
    <col min="1" max="1" width="45.85546875" customWidth="1"/>
    <col min="2" max="2" width="20.7109375" style="8" customWidth="1"/>
    <col min="3" max="3" width="19.28515625" style="8" customWidth="1"/>
    <col min="4" max="4" width="18.7109375" style="10" customWidth="1"/>
    <col min="5" max="5" width="25.140625" style="11" customWidth="1"/>
  </cols>
  <sheetData>
    <row r="1" spans="1:5" x14ac:dyDescent="0.25">
      <c r="A1" s="6" t="s">
        <v>46</v>
      </c>
      <c r="B1" s="7" t="s">
        <v>118</v>
      </c>
      <c r="C1" s="7" t="s">
        <v>119</v>
      </c>
      <c r="D1" s="9" t="s">
        <v>120</v>
      </c>
      <c r="E1" s="11" t="s">
        <v>121</v>
      </c>
    </row>
    <row r="3" spans="1:5" x14ac:dyDescent="0.25">
      <c r="A3" s="6" t="s">
        <v>47</v>
      </c>
    </row>
    <row r="4" spans="1:5" x14ac:dyDescent="0.25">
      <c r="A4" t="s">
        <v>48</v>
      </c>
      <c r="B4" s="8">
        <v>530100</v>
      </c>
      <c r="C4" s="8">
        <v>229800</v>
      </c>
      <c r="D4" s="10">
        <v>19581</v>
      </c>
      <c r="E4" s="11">
        <f>C4+(D4*1.23347)</f>
        <v>253952.57607000001</v>
      </c>
    </row>
    <row r="5" spans="1:5" x14ac:dyDescent="0.25">
      <c r="A5" t="s">
        <v>49</v>
      </c>
      <c r="B5" s="8">
        <v>133375</v>
      </c>
      <c r="C5" s="8">
        <v>83907</v>
      </c>
      <c r="D5" s="10">
        <v>40</v>
      </c>
      <c r="E5" s="11">
        <f t="shared" ref="E5:E66" si="0">C5+(D5*1.23347)</f>
        <v>83956.338799999998</v>
      </c>
    </row>
    <row r="6" spans="1:5" x14ac:dyDescent="0.25">
      <c r="A6" t="s">
        <v>50</v>
      </c>
      <c r="B6" s="8">
        <v>750</v>
      </c>
      <c r="C6" s="8">
        <v>18711</v>
      </c>
      <c r="D6" s="10">
        <v>5404</v>
      </c>
      <c r="E6" s="11">
        <f t="shared" si="0"/>
        <v>25376.671880000002</v>
      </c>
    </row>
    <row r="8" spans="1:5" x14ac:dyDescent="0.25">
      <c r="A8" t="s">
        <v>4</v>
      </c>
      <c r="B8" s="8">
        <v>25000</v>
      </c>
      <c r="C8" s="8">
        <v>10254</v>
      </c>
      <c r="D8" s="10">
        <v>96</v>
      </c>
      <c r="E8" s="11">
        <f t="shared" si="0"/>
        <v>10372.413119999999</v>
      </c>
    </row>
    <row r="9" spans="1:5" x14ac:dyDescent="0.25">
      <c r="A9" t="s">
        <v>51</v>
      </c>
      <c r="C9" s="8">
        <v>5157</v>
      </c>
      <c r="D9" s="10">
        <v>3000</v>
      </c>
      <c r="E9" s="11">
        <f t="shared" si="0"/>
        <v>8857.41</v>
      </c>
    </row>
    <row r="11" spans="1:5" x14ac:dyDescent="0.25">
      <c r="A11" s="6" t="s">
        <v>52</v>
      </c>
    </row>
    <row r="12" spans="1:5" x14ac:dyDescent="0.25">
      <c r="A12" t="s">
        <v>53</v>
      </c>
      <c r="C12" s="8">
        <v>10356</v>
      </c>
      <c r="E12" s="11">
        <f t="shared" si="0"/>
        <v>10356</v>
      </c>
    </row>
    <row r="13" spans="1:5" x14ac:dyDescent="0.25">
      <c r="A13" t="s">
        <v>4</v>
      </c>
      <c r="C13" s="8">
        <v>5017</v>
      </c>
      <c r="D13" s="10">
        <v>1608</v>
      </c>
      <c r="E13" s="11">
        <f t="shared" si="0"/>
        <v>7000.4197599999998</v>
      </c>
    </row>
    <row r="15" spans="1:5" x14ac:dyDescent="0.25">
      <c r="A15" s="6" t="s">
        <v>54</v>
      </c>
    </row>
    <row r="16" spans="1:5" x14ac:dyDescent="0.25">
      <c r="A16" s="6" t="s">
        <v>55</v>
      </c>
    </row>
    <row r="17" spans="1:5" x14ac:dyDescent="0.25">
      <c r="A17" t="s">
        <v>56</v>
      </c>
      <c r="B17" s="8">
        <v>300000</v>
      </c>
      <c r="C17" s="8">
        <v>240711</v>
      </c>
      <c r="E17" s="11">
        <f t="shared" si="0"/>
        <v>240711</v>
      </c>
    </row>
    <row r="18" spans="1:5" x14ac:dyDescent="0.25">
      <c r="A18" t="s">
        <v>57</v>
      </c>
      <c r="B18" s="8">
        <v>150000</v>
      </c>
      <c r="C18" s="8">
        <v>195808</v>
      </c>
      <c r="E18" s="11">
        <f t="shared" si="0"/>
        <v>195808</v>
      </c>
    </row>
    <row r="19" spans="1:5" x14ac:dyDescent="0.25">
      <c r="A19" t="s">
        <v>58</v>
      </c>
      <c r="B19" s="8">
        <v>250000</v>
      </c>
      <c r="C19" s="8">
        <v>396274</v>
      </c>
      <c r="E19" s="11">
        <f t="shared" si="0"/>
        <v>396274</v>
      </c>
    </row>
    <row r="20" spans="1:5" x14ac:dyDescent="0.25">
      <c r="A20" t="s">
        <v>59</v>
      </c>
    </row>
    <row r="21" spans="1:5" x14ac:dyDescent="0.25">
      <c r="A21" t="s">
        <v>60</v>
      </c>
    </row>
    <row r="23" spans="1:5" x14ac:dyDescent="0.25">
      <c r="A23" s="6" t="s">
        <v>61</v>
      </c>
    </row>
    <row r="24" spans="1:5" x14ac:dyDescent="0.25">
      <c r="A24" t="s">
        <v>56</v>
      </c>
      <c r="B24" s="8">
        <v>52126</v>
      </c>
      <c r="D24" s="10">
        <v>73990</v>
      </c>
      <c r="E24" s="11">
        <f t="shared" si="0"/>
        <v>91264.445300000007</v>
      </c>
    </row>
    <row r="25" spans="1:5" x14ac:dyDescent="0.25">
      <c r="A25" t="s">
        <v>57</v>
      </c>
      <c r="B25" s="8">
        <v>89000</v>
      </c>
      <c r="D25" s="10">
        <v>66230</v>
      </c>
      <c r="E25" s="11">
        <f t="shared" si="0"/>
        <v>81692.718099999998</v>
      </c>
    </row>
    <row r="26" spans="1:5" x14ac:dyDescent="0.25">
      <c r="A26" t="s">
        <v>58</v>
      </c>
      <c r="B26" s="8">
        <v>54675</v>
      </c>
      <c r="C26" s="8">
        <v>12633</v>
      </c>
      <c r="D26" s="10">
        <v>79004</v>
      </c>
      <c r="E26" s="11">
        <f t="shared" si="0"/>
        <v>110082.06388</v>
      </c>
    </row>
    <row r="27" spans="1:5" x14ac:dyDescent="0.25">
      <c r="A27" t="s">
        <v>62</v>
      </c>
      <c r="D27" s="10">
        <v>497</v>
      </c>
      <c r="E27" s="11">
        <f t="shared" si="0"/>
        <v>613.03458999999998</v>
      </c>
    </row>
    <row r="28" spans="1:5" x14ac:dyDescent="0.25">
      <c r="A28" t="s">
        <v>0</v>
      </c>
      <c r="C28" s="8">
        <v>479</v>
      </c>
      <c r="D28" s="10">
        <v>28692</v>
      </c>
      <c r="E28" s="11">
        <f t="shared" si="0"/>
        <v>35869.721239999999</v>
      </c>
    </row>
    <row r="29" spans="1:5" x14ac:dyDescent="0.25">
      <c r="A29" t="s">
        <v>1</v>
      </c>
      <c r="D29" s="10">
        <v>179</v>
      </c>
      <c r="E29" s="11">
        <f t="shared" si="0"/>
        <v>220.79113000000001</v>
      </c>
    </row>
    <row r="30" spans="1:5" x14ac:dyDescent="0.25">
      <c r="A30" t="s">
        <v>3</v>
      </c>
      <c r="C30" s="8">
        <v>96</v>
      </c>
      <c r="D30" s="10">
        <v>30864</v>
      </c>
      <c r="E30" s="11">
        <f t="shared" si="0"/>
        <v>38165.818080000005</v>
      </c>
    </row>
    <row r="31" spans="1:5" x14ac:dyDescent="0.25">
      <c r="A31" t="s">
        <v>59</v>
      </c>
    </row>
    <row r="32" spans="1:5" x14ac:dyDescent="0.25">
      <c r="A32" t="s">
        <v>60</v>
      </c>
    </row>
    <row r="34" spans="1:5" x14ac:dyDescent="0.25">
      <c r="A34" s="6" t="s">
        <v>63</v>
      </c>
    </row>
    <row r="35" spans="1:5" x14ac:dyDescent="0.25">
      <c r="A35" t="s">
        <v>56</v>
      </c>
      <c r="B35" s="8">
        <v>30000</v>
      </c>
      <c r="C35" s="8">
        <v>29289</v>
      </c>
      <c r="E35" s="11">
        <f t="shared" si="0"/>
        <v>29289</v>
      </c>
    </row>
    <row r="36" spans="1:5" x14ac:dyDescent="0.25">
      <c r="A36" t="s">
        <v>57</v>
      </c>
      <c r="B36" s="8">
        <v>25000</v>
      </c>
      <c r="C36" s="8">
        <v>25959</v>
      </c>
      <c r="E36" s="11">
        <f t="shared" si="0"/>
        <v>25959</v>
      </c>
    </row>
    <row r="37" spans="1:5" x14ac:dyDescent="0.25">
      <c r="A37" t="s">
        <v>58</v>
      </c>
      <c r="B37" s="8">
        <v>40000</v>
      </c>
      <c r="C37" s="8">
        <v>114371</v>
      </c>
      <c r="E37" s="11">
        <f t="shared" si="0"/>
        <v>114371</v>
      </c>
    </row>
    <row r="38" spans="1:5" x14ac:dyDescent="0.25">
      <c r="A38" t="s">
        <v>59</v>
      </c>
    </row>
    <row r="40" spans="1:5" x14ac:dyDescent="0.25">
      <c r="A40" s="6" t="s">
        <v>64</v>
      </c>
    </row>
    <row r="41" spans="1:5" x14ac:dyDescent="0.25">
      <c r="A41" t="s">
        <v>56</v>
      </c>
    </row>
    <row r="42" spans="1:5" x14ac:dyDescent="0.25">
      <c r="A42" t="s">
        <v>57</v>
      </c>
      <c r="B42" s="8">
        <v>15000</v>
      </c>
      <c r="C42" s="8">
        <v>8756</v>
      </c>
      <c r="E42" s="11">
        <f t="shared" si="0"/>
        <v>8756</v>
      </c>
    </row>
    <row r="43" spans="1:5" x14ac:dyDescent="0.25">
      <c r="A43" t="s">
        <v>58</v>
      </c>
      <c r="B43" s="8">
        <v>20000</v>
      </c>
      <c r="C43" s="8">
        <v>6440</v>
      </c>
      <c r="E43" s="11">
        <f t="shared" si="0"/>
        <v>6440</v>
      </c>
    </row>
    <row r="44" spans="1:5" x14ac:dyDescent="0.25">
      <c r="A44" t="s">
        <v>59</v>
      </c>
    </row>
    <row r="45" spans="1:5" x14ac:dyDescent="0.25">
      <c r="A45" t="s">
        <v>60</v>
      </c>
    </row>
    <row r="47" spans="1:5" x14ac:dyDescent="0.25">
      <c r="A47" s="6" t="s">
        <v>65</v>
      </c>
      <c r="B47" s="8">
        <v>37500</v>
      </c>
      <c r="C47" s="8">
        <v>193302</v>
      </c>
      <c r="D47" s="10">
        <v>22137</v>
      </c>
      <c r="E47" s="11">
        <f t="shared" si="0"/>
        <v>220607.32539000001</v>
      </c>
    </row>
    <row r="49" spans="1:5" x14ac:dyDescent="0.25">
      <c r="A49" t="s">
        <v>66</v>
      </c>
      <c r="B49" s="8">
        <v>7500</v>
      </c>
      <c r="C49" s="8">
        <v>13657</v>
      </c>
      <c r="E49" s="11">
        <f t="shared" si="0"/>
        <v>13657</v>
      </c>
    </row>
    <row r="50" spans="1:5" x14ac:dyDescent="0.25">
      <c r="A50" t="s">
        <v>2</v>
      </c>
      <c r="B50" s="8">
        <v>10000</v>
      </c>
    </row>
    <row r="51" spans="1:5" x14ac:dyDescent="0.25">
      <c r="A51" t="s">
        <v>67</v>
      </c>
      <c r="B51" s="8">
        <v>17500</v>
      </c>
      <c r="C51" s="8">
        <v>11230</v>
      </c>
      <c r="E51" s="11">
        <f t="shared" si="0"/>
        <v>11230</v>
      </c>
    </row>
    <row r="52" spans="1:5" x14ac:dyDescent="0.25">
      <c r="A52" t="s">
        <v>68</v>
      </c>
      <c r="B52" s="8">
        <v>300</v>
      </c>
      <c r="C52" s="8">
        <v>13</v>
      </c>
      <c r="E52" s="11">
        <f t="shared" si="0"/>
        <v>13</v>
      </c>
    </row>
    <row r="53" spans="1:5" x14ac:dyDescent="0.25">
      <c r="A53" t="s">
        <v>69</v>
      </c>
    </row>
    <row r="54" spans="1:5" x14ac:dyDescent="0.25">
      <c r="A54" t="s">
        <v>70</v>
      </c>
      <c r="B54" s="8">
        <v>37500</v>
      </c>
      <c r="C54" s="8">
        <v>10200</v>
      </c>
      <c r="D54" s="10">
        <v>1500</v>
      </c>
      <c r="E54" s="11">
        <f t="shared" si="0"/>
        <v>12050.205</v>
      </c>
    </row>
    <row r="55" spans="1:5" x14ac:dyDescent="0.25">
      <c r="A55" t="s">
        <v>71</v>
      </c>
      <c r="C55" s="8">
        <v>2482</v>
      </c>
      <c r="E55" s="11">
        <f t="shared" si="0"/>
        <v>2482</v>
      </c>
    </row>
    <row r="56" spans="1:5" x14ac:dyDescent="0.25">
      <c r="A56" t="s">
        <v>72</v>
      </c>
      <c r="C56" s="8">
        <v>4732</v>
      </c>
      <c r="E56" s="11">
        <f t="shared" si="0"/>
        <v>4732</v>
      </c>
    </row>
    <row r="57" spans="1:5" x14ac:dyDescent="0.25">
      <c r="A57" t="s">
        <v>73</v>
      </c>
    </row>
    <row r="60" spans="1:5" x14ac:dyDescent="0.25">
      <c r="A60" s="6" t="s">
        <v>74</v>
      </c>
      <c r="B60" s="8">
        <f>SUM(B4:B57)</f>
        <v>1825326</v>
      </c>
      <c r="C60" s="8">
        <f t="shared" ref="C60:D60" si="1">SUM(C4:C57)</f>
        <v>1629634</v>
      </c>
      <c r="D60" s="8">
        <f t="shared" si="1"/>
        <v>332822</v>
      </c>
      <c r="E60" s="11">
        <f t="shared" si="0"/>
        <v>2040159.9523400001</v>
      </c>
    </row>
    <row r="65" spans="1:5" x14ac:dyDescent="0.25">
      <c r="A65" s="6" t="s">
        <v>75</v>
      </c>
    </row>
    <row r="66" spans="1:5" x14ac:dyDescent="0.25">
      <c r="A66" t="s">
        <v>76</v>
      </c>
      <c r="B66" s="8">
        <v>376098</v>
      </c>
      <c r="C66" s="8">
        <v>317259</v>
      </c>
      <c r="E66" s="11">
        <f t="shared" si="0"/>
        <v>317259</v>
      </c>
    </row>
    <row r="68" spans="1:5" x14ac:dyDescent="0.25">
      <c r="A68" s="6" t="s">
        <v>77</v>
      </c>
    </row>
    <row r="69" spans="1:5" x14ac:dyDescent="0.25">
      <c r="A69" t="s">
        <v>78</v>
      </c>
      <c r="B69" s="8">
        <v>10000</v>
      </c>
      <c r="C69" s="8">
        <v>18086</v>
      </c>
      <c r="E69" s="11">
        <f t="shared" ref="E69:E128" si="2">C69+(D69*1.23347)</f>
        <v>18086</v>
      </c>
    </row>
    <row r="70" spans="1:5" x14ac:dyDescent="0.25">
      <c r="A70" t="s">
        <v>79</v>
      </c>
      <c r="B70" s="8">
        <v>3375</v>
      </c>
      <c r="C70" s="8">
        <v>21604</v>
      </c>
      <c r="D70" s="10">
        <v>1216</v>
      </c>
      <c r="E70" s="11">
        <f t="shared" si="2"/>
        <v>23103.899519999999</v>
      </c>
    </row>
    <row r="71" spans="1:5" x14ac:dyDescent="0.25">
      <c r="A71" t="s">
        <v>80</v>
      </c>
      <c r="C71" s="8">
        <v>4988</v>
      </c>
      <c r="E71" s="11">
        <f t="shared" si="2"/>
        <v>4988</v>
      </c>
    </row>
    <row r="72" spans="1:5" x14ac:dyDescent="0.25">
      <c r="A72" t="s">
        <v>81</v>
      </c>
      <c r="C72" s="8">
        <v>38445</v>
      </c>
      <c r="E72" s="11">
        <f t="shared" si="2"/>
        <v>38445</v>
      </c>
    </row>
    <row r="73" spans="1:5" x14ac:dyDescent="0.25">
      <c r="A73" t="s">
        <v>82</v>
      </c>
      <c r="B73" s="8">
        <v>11000</v>
      </c>
      <c r="C73" s="8">
        <v>11000</v>
      </c>
      <c r="E73" s="11">
        <f t="shared" si="2"/>
        <v>11000</v>
      </c>
    </row>
    <row r="74" spans="1:5" x14ac:dyDescent="0.25">
      <c r="A74" t="s">
        <v>83</v>
      </c>
      <c r="B74" s="8">
        <v>10000</v>
      </c>
      <c r="C74" s="8">
        <v>9739</v>
      </c>
      <c r="E74" s="11">
        <f t="shared" si="2"/>
        <v>9739</v>
      </c>
    </row>
    <row r="75" spans="1:5" x14ac:dyDescent="0.25">
      <c r="A75" t="s">
        <v>84</v>
      </c>
      <c r="B75" s="8">
        <v>5000</v>
      </c>
      <c r="C75" s="8">
        <v>1178</v>
      </c>
      <c r="E75" s="11">
        <f t="shared" si="2"/>
        <v>1178</v>
      </c>
    </row>
    <row r="76" spans="1:5" x14ac:dyDescent="0.25">
      <c r="A76" t="s">
        <v>85</v>
      </c>
      <c r="B76" s="8">
        <v>3750</v>
      </c>
      <c r="C76" s="8">
        <v>2400</v>
      </c>
      <c r="E76" s="11">
        <f t="shared" si="2"/>
        <v>2400</v>
      </c>
    </row>
    <row r="78" spans="1:5" x14ac:dyDescent="0.25">
      <c r="A78" t="s">
        <v>8</v>
      </c>
      <c r="B78" s="8">
        <v>32000</v>
      </c>
      <c r="C78" s="8">
        <v>37806</v>
      </c>
      <c r="D78" s="10">
        <v>304</v>
      </c>
      <c r="E78" s="11">
        <f t="shared" si="2"/>
        <v>38180.974880000002</v>
      </c>
    </row>
    <row r="80" spans="1:5" x14ac:dyDescent="0.25">
      <c r="A80" t="s">
        <v>86</v>
      </c>
      <c r="B80" s="8">
        <v>20000</v>
      </c>
      <c r="C80" s="8">
        <v>11186</v>
      </c>
      <c r="E80" s="11">
        <f t="shared" si="2"/>
        <v>11186</v>
      </c>
    </row>
    <row r="82" spans="1:5" x14ac:dyDescent="0.25">
      <c r="A82" t="s">
        <v>87</v>
      </c>
      <c r="B82" s="8">
        <v>500</v>
      </c>
    </row>
    <row r="84" spans="1:5" x14ac:dyDescent="0.25">
      <c r="A84" s="6" t="s">
        <v>88</v>
      </c>
    </row>
    <row r="85" spans="1:5" x14ac:dyDescent="0.25">
      <c r="A85" t="s">
        <v>89</v>
      </c>
      <c r="B85" s="8">
        <v>3100</v>
      </c>
      <c r="C85" s="8">
        <v>3287</v>
      </c>
      <c r="E85" s="11">
        <f t="shared" si="2"/>
        <v>3287</v>
      </c>
    </row>
    <row r="86" spans="1:5" x14ac:dyDescent="0.25">
      <c r="A86" t="s">
        <v>90</v>
      </c>
      <c r="B86" s="8">
        <v>4100</v>
      </c>
      <c r="C86" s="8">
        <v>3288</v>
      </c>
      <c r="E86" s="11">
        <f t="shared" si="2"/>
        <v>3288</v>
      </c>
    </row>
    <row r="87" spans="1:5" x14ac:dyDescent="0.25">
      <c r="A87" t="s">
        <v>91</v>
      </c>
      <c r="B87" s="8">
        <v>900</v>
      </c>
      <c r="C87" s="8">
        <v>2028</v>
      </c>
      <c r="E87" s="11">
        <f t="shared" si="2"/>
        <v>2028</v>
      </c>
    </row>
    <row r="88" spans="1:5" x14ac:dyDescent="0.25">
      <c r="A88" t="s">
        <v>92</v>
      </c>
      <c r="B88" s="8">
        <v>1900</v>
      </c>
      <c r="C88" s="8">
        <v>1061</v>
      </c>
      <c r="E88" s="11">
        <f t="shared" si="2"/>
        <v>1061</v>
      </c>
    </row>
    <row r="89" spans="1:5" x14ac:dyDescent="0.25">
      <c r="A89" t="s">
        <v>93</v>
      </c>
      <c r="B89" s="8">
        <v>30983</v>
      </c>
      <c r="C89" s="8">
        <v>20388</v>
      </c>
      <c r="E89" s="11">
        <f t="shared" si="2"/>
        <v>20388</v>
      </c>
    </row>
    <row r="90" spans="1:5" x14ac:dyDescent="0.25">
      <c r="A90" t="s">
        <v>94</v>
      </c>
      <c r="B90" s="8">
        <v>55000</v>
      </c>
      <c r="C90" s="8">
        <v>62942</v>
      </c>
      <c r="E90" s="11">
        <f t="shared" si="2"/>
        <v>62942</v>
      </c>
    </row>
    <row r="91" spans="1:5" x14ac:dyDescent="0.25">
      <c r="A91" t="s">
        <v>95</v>
      </c>
      <c r="C91" s="8">
        <v>9972</v>
      </c>
      <c r="E91" s="11">
        <f t="shared" si="2"/>
        <v>9972</v>
      </c>
    </row>
    <row r="92" spans="1:5" x14ac:dyDescent="0.25">
      <c r="A92" t="s">
        <v>5</v>
      </c>
      <c r="B92" s="8">
        <v>5500</v>
      </c>
      <c r="C92" s="8">
        <v>8379</v>
      </c>
      <c r="D92" s="10">
        <v>1212</v>
      </c>
      <c r="E92" s="11">
        <f t="shared" si="2"/>
        <v>9873.9656400000003</v>
      </c>
    </row>
    <row r="93" spans="1:5" x14ac:dyDescent="0.25">
      <c r="A93" t="s">
        <v>96</v>
      </c>
      <c r="B93" s="8">
        <v>2550</v>
      </c>
      <c r="C93" s="8">
        <v>1470</v>
      </c>
      <c r="E93" s="11">
        <f t="shared" si="2"/>
        <v>1470</v>
      </c>
    </row>
    <row r="94" spans="1:5" x14ac:dyDescent="0.25">
      <c r="A94" t="s">
        <v>97</v>
      </c>
      <c r="C94" s="8">
        <v>75</v>
      </c>
      <c r="D94" s="10">
        <v>123</v>
      </c>
      <c r="E94" s="11">
        <f t="shared" si="2"/>
        <v>226.71681000000001</v>
      </c>
    </row>
    <row r="95" spans="1:5" x14ac:dyDescent="0.25">
      <c r="A95" t="s">
        <v>98</v>
      </c>
      <c r="B95" s="8">
        <v>3800</v>
      </c>
      <c r="C95" s="8">
        <v>33526</v>
      </c>
      <c r="E95" s="11">
        <f t="shared" si="2"/>
        <v>33526</v>
      </c>
    </row>
    <row r="96" spans="1:5" x14ac:dyDescent="0.25">
      <c r="A96" t="s">
        <v>99</v>
      </c>
      <c r="C96" s="8">
        <v>4148</v>
      </c>
      <c r="E96" s="11">
        <f t="shared" si="2"/>
        <v>4148</v>
      </c>
    </row>
    <row r="97" spans="1:5" x14ac:dyDescent="0.25">
      <c r="A97" t="s">
        <v>100</v>
      </c>
      <c r="C97" s="8">
        <v>2290</v>
      </c>
      <c r="E97" s="11">
        <f t="shared" si="2"/>
        <v>2290</v>
      </c>
    </row>
    <row r="99" spans="1:5" x14ac:dyDescent="0.25">
      <c r="A99" s="6" t="s">
        <v>101</v>
      </c>
    </row>
    <row r="100" spans="1:5" x14ac:dyDescent="0.25">
      <c r="A100" t="s">
        <v>102</v>
      </c>
      <c r="B100" s="8">
        <v>32500</v>
      </c>
      <c r="C100" s="8">
        <v>15319</v>
      </c>
      <c r="E100" s="11">
        <f t="shared" si="2"/>
        <v>15319</v>
      </c>
    </row>
    <row r="101" spans="1:5" x14ac:dyDescent="0.25">
      <c r="A101" t="s">
        <v>103</v>
      </c>
      <c r="B101" s="8">
        <v>30000</v>
      </c>
    </row>
    <row r="102" spans="1:5" x14ac:dyDescent="0.25">
      <c r="A102" t="s">
        <v>104</v>
      </c>
      <c r="B102" s="8">
        <v>46681.25</v>
      </c>
      <c r="C102" s="8">
        <v>27553</v>
      </c>
      <c r="E102" s="11">
        <f t="shared" si="2"/>
        <v>27553</v>
      </c>
    </row>
    <row r="103" spans="1:5" x14ac:dyDescent="0.25">
      <c r="A103" t="s">
        <v>105</v>
      </c>
      <c r="B103" s="8">
        <v>185535</v>
      </c>
      <c r="C103" s="8">
        <v>40186</v>
      </c>
      <c r="D103" s="10">
        <v>6242</v>
      </c>
      <c r="E103" s="11">
        <f t="shared" si="2"/>
        <v>47885.319739999999</v>
      </c>
    </row>
    <row r="104" spans="1:5" x14ac:dyDescent="0.25">
      <c r="A104" t="s">
        <v>106</v>
      </c>
      <c r="C104" s="8">
        <v>16597</v>
      </c>
      <c r="D104" s="10">
        <v>2963</v>
      </c>
      <c r="E104" s="11">
        <f t="shared" si="2"/>
        <v>20251.77161</v>
      </c>
    </row>
    <row r="106" spans="1:5" x14ac:dyDescent="0.25">
      <c r="A106" s="6" t="s">
        <v>107</v>
      </c>
    </row>
    <row r="107" spans="1:5" x14ac:dyDescent="0.25">
      <c r="A107" t="s">
        <v>7</v>
      </c>
      <c r="B107" s="8">
        <v>25000</v>
      </c>
      <c r="C107" s="8">
        <v>13838</v>
      </c>
      <c r="D107" s="10">
        <v>1801</v>
      </c>
      <c r="E107" s="11">
        <f t="shared" si="2"/>
        <v>16059.47947</v>
      </c>
    </row>
    <row r="108" spans="1:5" x14ac:dyDescent="0.25">
      <c r="A108" t="s">
        <v>108</v>
      </c>
      <c r="B108" s="8">
        <v>2000</v>
      </c>
      <c r="C108" s="8">
        <v>1002</v>
      </c>
      <c r="D108" s="10">
        <v>458</v>
      </c>
      <c r="E108" s="11">
        <f t="shared" si="2"/>
        <v>1566.9292599999999</v>
      </c>
    </row>
    <row r="110" spans="1:5" x14ac:dyDescent="0.25">
      <c r="A110" t="s">
        <v>6</v>
      </c>
      <c r="B110" s="8">
        <v>43000</v>
      </c>
      <c r="C110" s="8">
        <v>15854</v>
      </c>
      <c r="D110" s="10">
        <v>14115</v>
      </c>
      <c r="E110" s="11">
        <f t="shared" si="2"/>
        <v>33264.429050000006</v>
      </c>
    </row>
    <row r="112" spans="1:5" x14ac:dyDescent="0.25">
      <c r="A112" t="s">
        <v>109</v>
      </c>
      <c r="B112" s="8">
        <v>37500</v>
      </c>
      <c r="C112" s="8">
        <v>5450</v>
      </c>
      <c r="D112" s="10">
        <v>1500</v>
      </c>
      <c r="E112" s="11">
        <f t="shared" si="2"/>
        <v>7300.2049999999999</v>
      </c>
    </row>
    <row r="114" spans="1:5" x14ac:dyDescent="0.25">
      <c r="A114" t="s">
        <v>110</v>
      </c>
      <c r="B114" s="8">
        <v>55000</v>
      </c>
      <c r="C114" s="8">
        <v>26544</v>
      </c>
      <c r="D114" s="10">
        <v>523</v>
      </c>
      <c r="E114" s="11">
        <f t="shared" si="2"/>
        <v>27189.104810000001</v>
      </c>
    </row>
    <row r="116" spans="1:5" x14ac:dyDescent="0.25">
      <c r="A116" s="6" t="s">
        <v>111</v>
      </c>
    </row>
    <row r="117" spans="1:5" x14ac:dyDescent="0.25">
      <c r="A117" t="s">
        <v>55</v>
      </c>
      <c r="B117" s="8">
        <v>460000</v>
      </c>
      <c r="C117" s="8">
        <v>377622</v>
      </c>
      <c r="E117" s="11">
        <f t="shared" si="2"/>
        <v>377622</v>
      </c>
    </row>
    <row r="118" spans="1:5" x14ac:dyDescent="0.25">
      <c r="A118" t="s">
        <v>61</v>
      </c>
      <c r="B118" s="8">
        <v>120801</v>
      </c>
      <c r="C118" s="8">
        <v>33130</v>
      </c>
      <c r="D118" s="10">
        <v>182359</v>
      </c>
      <c r="E118" s="11">
        <f t="shared" si="2"/>
        <v>258064.35573000001</v>
      </c>
    </row>
    <row r="119" spans="1:5" x14ac:dyDescent="0.25">
      <c r="A119" t="s">
        <v>112</v>
      </c>
      <c r="B119" s="8">
        <v>90000</v>
      </c>
      <c r="C119" s="8">
        <v>127572</v>
      </c>
      <c r="E119" s="11">
        <f t="shared" si="2"/>
        <v>127572</v>
      </c>
    </row>
    <row r="120" spans="1:5" x14ac:dyDescent="0.25">
      <c r="A120" t="s">
        <v>113</v>
      </c>
      <c r="B120" s="8">
        <v>30000</v>
      </c>
      <c r="C120" s="8">
        <v>10605</v>
      </c>
      <c r="E120" s="11">
        <f t="shared" si="2"/>
        <v>10605</v>
      </c>
    </row>
    <row r="121" spans="1:5" x14ac:dyDescent="0.25">
      <c r="A121" t="s">
        <v>65</v>
      </c>
      <c r="C121" s="8">
        <v>107247</v>
      </c>
      <c r="D121" s="10">
        <v>10005</v>
      </c>
      <c r="E121" s="11">
        <f t="shared" si="2"/>
        <v>119587.86735</v>
      </c>
    </row>
    <row r="123" spans="1:5" x14ac:dyDescent="0.25">
      <c r="A123" t="s">
        <v>71</v>
      </c>
      <c r="C123" s="8">
        <v>501</v>
      </c>
      <c r="E123" s="11">
        <f t="shared" si="2"/>
        <v>501</v>
      </c>
    </row>
    <row r="124" spans="1:5" x14ac:dyDescent="0.25">
      <c r="A124" t="s">
        <v>114</v>
      </c>
    </row>
    <row r="126" spans="1:5" x14ac:dyDescent="0.25">
      <c r="A126" s="6" t="s">
        <v>115</v>
      </c>
      <c r="B126" s="8">
        <f>SUM(B66:B124)</f>
        <v>1737573.25</v>
      </c>
      <c r="C126" s="8">
        <f t="shared" ref="C126:D126" si="3">SUM(C66:C124)</f>
        <v>1445565</v>
      </c>
      <c r="D126" s="8">
        <f t="shared" si="3"/>
        <v>222821</v>
      </c>
      <c r="E126" s="11">
        <f t="shared" si="2"/>
        <v>1720408.01887</v>
      </c>
    </row>
    <row r="127" spans="1:5" x14ac:dyDescent="0.25">
      <c r="A127" s="6" t="s">
        <v>116</v>
      </c>
      <c r="B127" s="8">
        <f>B60</f>
        <v>1825326</v>
      </c>
      <c r="C127" s="8">
        <f t="shared" ref="C127:D127" si="4">C60</f>
        <v>1629634</v>
      </c>
      <c r="D127" s="8">
        <f t="shared" si="4"/>
        <v>332822</v>
      </c>
      <c r="E127" s="11">
        <f t="shared" si="2"/>
        <v>2040159.9523400001</v>
      </c>
    </row>
    <row r="128" spans="1:5" x14ac:dyDescent="0.25">
      <c r="A128" s="6" t="s">
        <v>117</v>
      </c>
      <c r="B128" s="8">
        <f>B127-B126</f>
        <v>87752.75</v>
      </c>
      <c r="C128" s="8">
        <f t="shared" ref="C128:D128" si="5">C127-C126</f>
        <v>184069</v>
      </c>
      <c r="D128" s="8">
        <f t="shared" si="5"/>
        <v>110001</v>
      </c>
      <c r="E128" s="11">
        <f t="shared" si="2"/>
        <v>319751.93347000005</v>
      </c>
    </row>
  </sheetData>
  <pageMargins left="0.7" right="0.7" top="0.75" bottom="0.75" header="0.3" footer="0.3"/>
  <pageSetup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1" sqref="F1:F1048576"/>
    </sheetView>
  </sheetViews>
  <sheetFormatPr defaultRowHeight="15" x14ac:dyDescent="0.25"/>
  <cols>
    <col min="1" max="4" width="3" style="5" customWidth="1"/>
    <col min="5" max="5" width="20.7109375" style="5" customWidth="1"/>
    <col min="6" max="6" width="12.7109375" style="19" customWidth="1"/>
  </cols>
  <sheetData>
    <row r="1" spans="1:6" s="4" customFormat="1" ht="15.75" thickBot="1" x14ac:dyDescent="0.3">
      <c r="A1" s="3"/>
      <c r="B1" s="3"/>
      <c r="C1" s="3"/>
      <c r="D1" s="3"/>
      <c r="E1" s="3"/>
      <c r="F1" s="12" t="s">
        <v>10</v>
      </c>
    </row>
    <row r="2" spans="1:6" ht="15.75" thickTop="1" x14ac:dyDescent="0.25">
      <c r="A2" s="1" t="s">
        <v>11</v>
      </c>
      <c r="B2" s="1"/>
      <c r="C2" s="1"/>
      <c r="D2" s="1"/>
      <c r="E2" s="1"/>
      <c r="F2" s="13"/>
    </row>
    <row r="3" spans="1:6" x14ac:dyDescent="0.25">
      <c r="A3" s="1"/>
      <c r="B3" s="1" t="s">
        <v>12</v>
      </c>
      <c r="C3" s="1"/>
      <c r="D3" s="1"/>
      <c r="E3" s="1"/>
      <c r="F3" s="13"/>
    </row>
    <row r="4" spans="1:6" x14ac:dyDescent="0.25">
      <c r="A4" s="1"/>
      <c r="B4" s="1"/>
      <c r="C4" s="1" t="s">
        <v>13</v>
      </c>
      <c r="D4" s="1"/>
      <c r="E4" s="1"/>
      <c r="F4" s="13"/>
    </row>
    <row r="5" spans="1:6" x14ac:dyDescent="0.25">
      <c r="A5" s="1"/>
      <c r="B5" s="1"/>
      <c r="C5" s="1"/>
      <c r="D5" s="1" t="s">
        <v>14</v>
      </c>
      <c r="E5" s="1"/>
      <c r="F5" s="13">
        <v>188238.47</v>
      </c>
    </row>
    <row r="6" spans="1:6" x14ac:dyDescent="0.25">
      <c r="A6" s="1"/>
      <c r="B6" s="1"/>
      <c r="C6" s="1"/>
      <c r="D6" s="1" t="s">
        <v>15</v>
      </c>
      <c r="E6" s="1"/>
      <c r="F6" s="13">
        <v>13463.19</v>
      </c>
    </row>
    <row r="7" spans="1:6" ht="15.75" thickBot="1" x14ac:dyDescent="0.3">
      <c r="A7" s="1"/>
      <c r="B7" s="1"/>
      <c r="C7" s="1"/>
      <c r="D7" s="1" t="s">
        <v>16</v>
      </c>
      <c r="E7" s="1"/>
      <c r="F7" s="14">
        <v>34396.65</v>
      </c>
    </row>
    <row r="8" spans="1:6" x14ac:dyDescent="0.25">
      <c r="A8" s="1"/>
      <c r="B8" s="1"/>
      <c r="C8" s="1" t="s">
        <v>17</v>
      </c>
      <c r="D8" s="1"/>
      <c r="E8" s="1"/>
      <c r="F8" s="13">
        <f>ROUND(SUM(F4:F7),5)</f>
        <v>236098.31</v>
      </c>
    </row>
    <row r="9" spans="1:6" ht="28.9" customHeight="1" x14ac:dyDescent="0.25">
      <c r="A9" s="1"/>
      <c r="B9" s="1"/>
      <c r="C9" s="1" t="s">
        <v>18</v>
      </c>
      <c r="D9" s="1"/>
      <c r="E9" s="1"/>
      <c r="F9" s="13"/>
    </row>
    <row r="10" spans="1:6" x14ac:dyDescent="0.25">
      <c r="A10" s="1"/>
      <c r="B10" s="1"/>
      <c r="C10" s="1"/>
      <c r="D10" s="1" t="s">
        <v>19</v>
      </c>
      <c r="E10" s="1"/>
      <c r="F10" s="13">
        <v>22990.62</v>
      </c>
    </row>
    <row r="11" spans="1:6" ht="15.75" thickBot="1" x14ac:dyDescent="0.3">
      <c r="A11" s="1"/>
      <c r="B11" s="1"/>
      <c r="C11" s="1"/>
      <c r="D11" s="1" t="s">
        <v>20</v>
      </c>
      <c r="E11" s="1"/>
      <c r="F11" s="14">
        <v>-1675.7</v>
      </c>
    </row>
    <row r="12" spans="1:6" x14ac:dyDescent="0.25">
      <c r="A12" s="1"/>
      <c r="B12" s="1"/>
      <c r="C12" s="1" t="s">
        <v>21</v>
      </c>
      <c r="D12" s="1"/>
      <c r="E12" s="1"/>
      <c r="F12" s="13">
        <f>ROUND(SUM(F9:F11),5)</f>
        <v>21314.92</v>
      </c>
    </row>
    <row r="13" spans="1:6" ht="28.9" customHeight="1" x14ac:dyDescent="0.25">
      <c r="A13" s="1"/>
      <c r="B13" s="1"/>
      <c r="C13" s="1" t="s">
        <v>22</v>
      </c>
      <c r="D13" s="1"/>
      <c r="E13" s="1"/>
      <c r="F13" s="13"/>
    </row>
    <row r="14" spans="1:6" x14ac:dyDescent="0.25">
      <c r="A14" s="1"/>
      <c r="B14" s="1"/>
      <c r="C14" s="1"/>
      <c r="D14" s="1" t="s">
        <v>23</v>
      </c>
      <c r="E14" s="1"/>
      <c r="F14" s="13">
        <v>1509.2</v>
      </c>
    </row>
    <row r="15" spans="1:6" ht="15.75" thickBot="1" x14ac:dyDescent="0.3">
      <c r="A15" s="1"/>
      <c r="B15" s="1"/>
      <c r="C15" s="1"/>
      <c r="D15" s="1" t="s">
        <v>24</v>
      </c>
      <c r="E15" s="1"/>
      <c r="F15" s="15">
        <v>7801.46</v>
      </c>
    </row>
    <row r="16" spans="1:6" ht="15.75" thickBot="1" x14ac:dyDescent="0.3">
      <c r="A16" s="1"/>
      <c r="B16" s="1"/>
      <c r="C16" s="1" t="s">
        <v>25</v>
      </c>
      <c r="D16" s="1"/>
      <c r="E16" s="1"/>
      <c r="F16" s="16">
        <f>ROUND(SUM(F13:F15),5)</f>
        <v>9310.66</v>
      </c>
    </row>
    <row r="17" spans="1:6" ht="28.9" customHeight="1" x14ac:dyDescent="0.25">
      <c r="A17" s="1"/>
      <c r="B17" s="1" t="s">
        <v>26</v>
      </c>
      <c r="C17" s="1"/>
      <c r="D17" s="1"/>
      <c r="E17" s="1"/>
      <c r="F17" s="13">
        <f>ROUND(F3+F8+F12+F16,5)</f>
        <v>266723.89</v>
      </c>
    </row>
    <row r="18" spans="1:6" ht="28.9" customHeight="1" x14ac:dyDescent="0.25">
      <c r="A18" s="1"/>
      <c r="B18" s="1" t="s">
        <v>27</v>
      </c>
      <c r="C18" s="1"/>
      <c r="D18" s="1"/>
      <c r="E18" s="1"/>
      <c r="F18" s="13"/>
    </row>
    <row r="19" spans="1:6" ht="15.75" thickBot="1" x14ac:dyDescent="0.3">
      <c r="A19" s="1"/>
      <c r="B19" s="1"/>
      <c r="C19" s="1" t="s">
        <v>28</v>
      </c>
      <c r="D19" s="1"/>
      <c r="E19" s="1"/>
      <c r="F19" s="15">
        <v>8324.41</v>
      </c>
    </row>
    <row r="20" spans="1:6" ht="15.75" thickBot="1" x14ac:dyDescent="0.3">
      <c r="A20" s="1"/>
      <c r="B20" s="1" t="s">
        <v>29</v>
      </c>
      <c r="C20" s="1"/>
      <c r="D20" s="1"/>
      <c r="E20" s="1"/>
      <c r="F20" s="17">
        <f>ROUND(SUM(F18:F19),5)</f>
        <v>8324.41</v>
      </c>
    </row>
    <row r="21" spans="1:6" s="2" customFormat="1" ht="28.9" customHeight="1" thickBot="1" x14ac:dyDescent="0.25">
      <c r="A21" s="1" t="s">
        <v>30</v>
      </c>
      <c r="B21" s="1"/>
      <c r="C21" s="1"/>
      <c r="D21" s="1"/>
      <c r="E21" s="1"/>
      <c r="F21" s="18">
        <f>ROUND(F2+F17+F20,5)</f>
        <v>275048.3</v>
      </c>
    </row>
    <row r="22" spans="1:6" ht="30" customHeight="1" thickTop="1" x14ac:dyDescent="0.25">
      <c r="A22" s="1" t="s">
        <v>31</v>
      </c>
      <c r="B22" s="1"/>
      <c r="C22" s="1"/>
      <c r="D22" s="1"/>
      <c r="E22" s="1"/>
      <c r="F22" s="13"/>
    </row>
    <row r="23" spans="1:6" x14ac:dyDescent="0.25">
      <c r="A23" s="1"/>
      <c r="B23" s="1" t="s">
        <v>32</v>
      </c>
      <c r="C23" s="1"/>
      <c r="D23" s="1"/>
      <c r="E23" s="1"/>
      <c r="F23" s="13"/>
    </row>
    <row r="24" spans="1:6" x14ac:dyDescent="0.25">
      <c r="A24" s="1"/>
      <c r="B24" s="1"/>
      <c r="C24" s="1" t="s">
        <v>33</v>
      </c>
      <c r="D24" s="1"/>
      <c r="E24" s="1"/>
      <c r="F24" s="13"/>
    </row>
    <row r="25" spans="1:6" x14ac:dyDescent="0.25">
      <c r="A25" s="1"/>
      <c r="B25" s="1"/>
      <c r="C25" s="1"/>
      <c r="D25" s="1" t="s">
        <v>34</v>
      </c>
      <c r="E25" s="1"/>
      <c r="F25" s="13"/>
    </row>
    <row r="26" spans="1:6" ht="15.75" thickBot="1" x14ac:dyDescent="0.3">
      <c r="A26" s="1"/>
      <c r="B26" s="1"/>
      <c r="C26" s="1"/>
      <c r="D26" s="1"/>
      <c r="E26" s="1" t="s">
        <v>35</v>
      </c>
      <c r="F26" s="14">
        <v>12880</v>
      </c>
    </row>
    <row r="27" spans="1:6" x14ac:dyDescent="0.25">
      <c r="A27" s="1"/>
      <c r="B27" s="1"/>
      <c r="C27" s="1"/>
      <c r="D27" s="1" t="s">
        <v>36</v>
      </c>
      <c r="E27" s="1"/>
      <c r="F27" s="13">
        <f>ROUND(SUM(F25:F26),5)</f>
        <v>12880</v>
      </c>
    </row>
    <row r="28" spans="1:6" ht="28.9" customHeight="1" x14ac:dyDescent="0.25">
      <c r="A28" s="1"/>
      <c r="B28" s="1"/>
      <c r="C28" s="1"/>
      <c r="D28" s="1" t="s">
        <v>37</v>
      </c>
      <c r="E28" s="1"/>
      <c r="F28" s="13"/>
    </row>
    <row r="29" spans="1:6" ht="15.75" thickBot="1" x14ac:dyDescent="0.3">
      <c r="A29" s="1"/>
      <c r="B29" s="1"/>
      <c r="C29" s="1"/>
      <c r="D29" s="1"/>
      <c r="E29" s="1" t="s">
        <v>38</v>
      </c>
      <c r="F29" s="15">
        <v>-8615.36</v>
      </c>
    </row>
    <row r="30" spans="1:6" ht="15.75" thickBot="1" x14ac:dyDescent="0.3">
      <c r="A30" s="1"/>
      <c r="B30" s="1"/>
      <c r="C30" s="1"/>
      <c r="D30" s="1" t="s">
        <v>39</v>
      </c>
      <c r="E30" s="1"/>
      <c r="F30" s="17">
        <f>ROUND(SUM(F28:F29),5)</f>
        <v>-8615.36</v>
      </c>
    </row>
    <row r="31" spans="1:6" ht="28.9" customHeight="1" thickBot="1" x14ac:dyDescent="0.3">
      <c r="A31" s="1"/>
      <c r="B31" s="1"/>
      <c r="C31" s="1" t="s">
        <v>40</v>
      </c>
      <c r="D31" s="1"/>
      <c r="E31" s="1"/>
      <c r="F31" s="16">
        <f>ROUND(F24+F27+F30,5)</f>
        <v>4264.6400000000003</v>
      </c>
    </row>
    <row r="32" spans="1:6" ht="28.9" customHeight="1" x14ac:dyDescent="0.25">
      <c r="A32" s="1"/>
      <c r="B32" s="1" t="s">
        <v>41</v>
      </c>
      <c r="C32" s="1"/>
      <c r="D32" s="1"/>
      <c r="E32" s="1"/>
      <c r="F32" s="13">
        <f>ROUND(F23+F31,5)</f>
        <v>4264.6400000000003</v>
      </c>
    </row>
    <row r="33" spans="1:6" ht="28.9" customHeight="1" x14ac:dyDescent="0.25">
      <c r="A33" s="1"/>
      <c r="B33" s="1" t="s">
        <v>42</v>
      </c>
      <c r="C33" s="1"/>
      <c r="D33" s="1"/>
      <c r="E33" s="1"/>
      <c r="F33" s="13"/>
    </row>
    <row r="34" spans="1:6" x14ac:dyDescent="0.25">
      <c r="A34" s="1"/>
      <c r="B34" s="1"/>
      <c r="C34" s="1" t="s">
        <v>43</v>
      </c>
      <c r="D34" s="1"/>
      <c r="E34" s="1"/>
      <c r="F34" s="13">
        <v>168570.59</v>
      </c>
    </row>
    <row r="35" spans="1:6" ht="15.75" thickBot="1" x14ac:dyDescent="0.3">
      <c r="A35" s="1"/>
      <c r="B35" s="1"/>
      <c r="C35" s="1" t="s">
        <v>9</v>
      </c>
      <c r="D35" s="1"/>
      <c r="E35" s="1"/>
      <c r="F35" s="15">
        <v>102213.07</v>
      </c>
    </row>
    <row r="36" spans="1:6" ht="15.75" thickBot="1" x14ac:dyDescent="0.3">
      <c r="A36" s="1"/>
      <c r="B36" s="1" t="s">
        <v>44</v>
      </c>
      <c r="C36" s="1"/>
      <c r="D36" s="1"/>
      <c r="E36" s="1"/>
      <c r="F36" s="17">
        <f>ROUND(SUM(F33:F35),5)</f>
        <v>270783.65999999997</v>
      </c>
    </row>
    <row r="37" spans="1:6" s="2" customFormat="1" ht="28.9" customHeight="1" thickBot="1" x14ac:dyDescent="0.25">
      <c r="A37" s="1" t="s">
        <v>45</v>
      </c>
      <c r="B37" s="1"/>
      <c r="C37" s="1"/>
      <c r="D37" s="1"/>
      <c r="E37" s="1"/>
      <c r="F37" s="18">
        <f>ROUND(F22+F32+F36,5)</f>
        <v>275048.3</v>
      </c>
    </row>
    <row r="38" spans="1:6" ht="15.75" thickTop="1" x14ac:dyDescent="0.25"/>
  </sheetData>
  <pageMargins left="0.7" right="0.7" top="0.75" bottom="0.75" header="0.25" footer="0.3"/>
  <pageSetup orientation="portrait" r:id="rId1"/>
  <headerFooter>
    <oddHeader>&amp;L&amp;"Arial,Bold"&amp;8 10:34 AM
&amp;"Arial,Bold"&amp;8 12/05/14
&amp;"Arial,Bold"&amp;8 Accrual Basis&amp;C&amp;"Arial,Bold"&amp;12 OWASP Europe VZW
&amp;"Arial,Bold"&amp;14 Balance Sheet
&amp;"Arial,Bold"&amp;10 As of November 30, 2014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pane xSplit="6" ySplit="1" topLeftCell="G35" activePane="bottomRight" state="frozenSplit"/>
      <selection pane="topRight" activeCell="G1" sqref="G1"/>
      <selection pane="bottomLeft" activeCell="A2" sqref="A2"/>
      <selection pane="bottomRight" activeCell="G1" sqref="G1:G1048576"/>
    </sheetView>
  </sheetViews>
  <sheetFormatPr defaultRowHeight="15" x14ac:dyDescent="0.25"/>
  <cols>
    <col min="1" max="5" width="3" style="5" customWidth="1"/>
    <col min="6" max="6" width="23.7109375" style="5" customWidth="1"/>
    <col min="7" max="7" width="16.140625" style="28" customWidth="1"/>
  </cols>
  <sheetData>
    <row r="1" spans="1:7" s="4" customFormat="1" ht="15.75" thickBot="1" x14ac:dyDescent="0.3">
      <c r="A1" s="3"/>
      <c r="B1" s="3"/>
      <c r="C1" s="3"/>
      <c r="D1" s="3"/>
      <c r="E1" s="3"/>
      <c r="F1" s="3"/>
      <c r="G1" s="21" t="s">
        <v>10</v>
      </c>
    </row>
    <row r="2" spans="1:7" ht="15.75" thickTop="1" x14ac:dyDescent="0.25">
      <c r="A2" s="1" t="s">
        <v>11</v>
      </c>
      <c r="B2" s="1"/>
      <c r="C2" s="1"/>
      <c r="D2" s="1"/>
      <c r="E2" s="1"/>
      <c r="F2" s="1"/>
      <c r="G2" s="23"/>
    </row>
    <row r="3" spans="1:7" x14ac:dyDescent="0.25">
      <c r="A3" s="1"/>
      <c r="B3" s="1" t="s">
        <v>12</v>
      </c>
      <c r="C3" s="1"/>
      <c r="D3" s="1"/>
      <c r="E3" s="1"/>
      <c r="F3" s="1"/>
      <c r="G3" s="23"/>
    </row>
    <row r="4" spans="1:7" x14ac:dyDescent="0.25">
      <c r="A4" s="1"/>
      <c r="B4" s="1"/>
      <c r="C4" s="1" t="s">
        <v>13</v>
      </c>
      <c r="D4" s="1"/>
      <c r="E4" s="1"/>
      <c r="F4" s="1"/>
      <c r="G4" s="23"/>
    </row>
    <row r="5" spans="1:7" ht="15.75" thickBot="1" x14ac:dyDescent="0.3">
      <c r="A5" s="1"/>
      <c r="B5" s="1"/>
      <c r="C5" s="1"/>
      <c r="D5" s="1" t="s">
        <v>122</v>
      </c>
      <c r="E5" s="1"/>
      <c r="F5" s="1"/>
      <c r="G5" s="24">
        <v>488328.78</v>
      </c>
    </row>
    <row r="6" spans="1:7" x14ac:dyDescent="0.25">
      <c r="A6" s="1"/>
      <c r="B6" s="1"/>
      <c r="C6" s="1" t="s">
        <v>17</v>
      </c>
      <c r="D6" s="1"/>
      <c r="E6" s="1"/>
      <c r="F6" s="1"/>
      <c r="G6" s="23">
        <f>ROUND(SUM(G4:G5),5)</f>
        <v>488328.78</v>
      </c>
    </row>
    <row r="7" spans="1:7" ht="28.9" customHeight="1" x14ac:dyDescent="0.25">
      <c r="A7" s="1"/>
      <c r="B7" s="1"/>
      <c r="C7" s="1" t="s">
        <v>18</v>
      </c>
      <c r="D7" s="1"/>
      <c r="E7" s="1"/>
      <c r="F7" s="1"/>
      <c r="G7" s="23"/>
    </row>
    <row r="8" spans="1:7" ht="15.75" thickBot="1" x14ac:dyDescent="0.3">
      <c r="A8" s="1"/>
      <c r="B8" s="1"/>
      <c r="C8" s="1"/>
      <c r="D8" s="1" t="s">
        <v>18</v>
      </c>
      <c r="E8" s="1"/>
      <c r="F8" s="1"/>
      <c r="G8" s="25">
        <v>139781.26999999999</v>
      </c>
    </row>
    <row r="9" spans="1:7" ht="15.75" thickBot="1" x14ac:dyDescent="0.3">
      <c r="A9" s="1"/>
      <c r="B9" s="1"/>
      <c r="C9" s="1" t="s">
        <v>21</v>
      </c>
      <c r="D9" s="1"/>
      <c r="E9" s="1"/>
      <c r="F9" s="1"/>
      <c r="G9" s="26">
        <f>ROUND(SUM(G7:G8),5)</f>
        <v>139781.26999999999</v>
      </c>
    </row>
    <row r="10" spans="1:7" ht="28.9" customHeight="1" x14ac:dyDescent="0.25">
      <c r="A10" s="1"/>
      <c r="B10" s="1" t="s">
        <v>26</v>
      </c>
      <c r="C10" s="1"/>
      <c r="D10" s="1"/>
      <c r="E10" s="1"/>
      <c r="F10" s="1"/>
      <c r="G10" s="23">
        <f>ROUND(G3+G6+G9,5)</f>
        <v>628110.05000000005</v>
      </c>
    </row>
    <row r="11" spans="1:7" ht="28.9" customHeight="1" x14ac:dyDescent="0.25">
      <c r="A11" s="1"/>
      <c r="B11" s="1" t="s">
        <v>123</v>
      </c>
      <c r="C11" s="1"/>
      <c r="D11" s="1"/>
      <c r="E11" s="1"/>
      <c r="F11" s="1"/>
      <c r="G11" s="23"/>
    </row>
    <row r="12" spans="1:7" x14ac:dyDescent="0.25">
      <c r="A12" s="1"/>
      <c r="B12" s="1"/>
      <c r="C12" s="1" t="s">
        <v>124</v>
      </c>
      <c r="D12" s="1"/>
      <c r="E12" s="1"/>
      <c r="F12" s="1"/>
      <c r="G12" s="23"/>
    </row>
    <row r="13" spans="1:7" x14ac:dyDescent="0.25">
      <c r="A13" s="1"/>
      <c r="B13" s="1"/>
      <c r="C13" s="1"/>
      <c r="D13" s="1" t="s">
        <v>125</v>
      </c>
      <c r="E13" s="1"/>
      <c r="F13" s="1"/>
      <c r="G13" s="23">
        <v>-17429</v>
      </c>
    </row>
    <row r="14" spans="1:7" ht="15.75" thickBot="1" x14ac:dyDescent="0.3">
      <c r="A14" s="1"/>
      <c r="B14" s="1"/>
      <c r="C14" s="1"/>
      <c r="D14" s="1" t="s">
        <v>126</v>
      </c>
      <c r="E14" s="1"/>
      <c r="F14" s="1"/>
      <c r="G14" s="24">
        <v>30231.21</v>
      </c>
    </row>
    <row r="15" spans="1:7" x14ac:dyDescent="0.25">
      <c r="A15" s="1"/>
      <c r="B15" s="1"/>
      <c r="C15" s="1" t="s">
        <v>127</v>
      </c>
      <c r="D15" s="1"/>
      <c r="E15" s="1"/>
      <c r="F15" s="1"/>
      <c r="G15" s="23">
        <f>ROUND(SUM(G12:G14),5)</f>
        <v>12802.21</v>
      </c>
    </row>
    <row r="16" spans="1:7" ht="28.9" customHeight="1" x14ac:dyDescent="0.25">
      <c r="A16" s="1"/>
      <c r="B16" s="1"/>
      <c r="C16" s="1" t="s">
        <v>128</v>
      </c>
      <c r="D16" s="1"/>
      <c r="E16" s="1"/>
      <c r="F16" s="1"/>
      <c r="G16" s="23"/>
    </row>
    <row r="17" spans="1:9" x14ac:dyDescent="0.25">
      <c r="A17" s="1"/>
      <c r="B17" s="1"/>
      <c r="C17" s="1"/>
      <c r="D17" s="1" t="s">
        <v>129</v>
      </c>
      <c r="E17" s="1"/>
      <c r="F17" s="1"/>
      <c r="G17" s="23">
        <v>-30000</v>
      </c>
    </row>
    <row r="18" spans="1:9" ht="15.75" thickBot="1" x14ac:dyDescent="0.3">
      <c r="A18" s="1"/>
      <c r="B18" s="1"/>
      <c r="C18" s="1"/>
      <c r="D18" s="1" t="s">
        <v>130</v>
      </c>
      <c r="E18" s="1"/>
      <c r="F18" s="1"/>
      <c r="G18" s="25">
        <v>30000</v>
      </c>
    </row>
    <row r="19" spans="1:9" ht="15.75" thickBot="1" x14ac:dyDescent="0.3">
      <c r="A19" s="1"/>
      <c r="B19" s="1"/>
      <c r="C19" s="1" t="s">
        <v>131</v>
      </c>
      <c r="D19" s="1"/>
      <c r="E19" s="1"/>
      <c r="F19" s="1"/>
      <c r="G19" s="26">
        <f>ROUND(SUM(G16:G18),5)</f>
        <v>0</v>
      </c>
    </row>
    <row r="20" spans="1:9" ht="28.9" customHeight="1" x14ac:dyDescent="0.25">
      <c r="A20" s="1"/>
      <c r="B20" s="1" t="s">
        <v>132</v>
      </c>
      <c r="C20" s="1"/>
      <c r="D20" s="1"/>
      <c r="E20" s="1"/>
      <c r="F20" s="1"/>
      <c r="G20" s="23">
        <f>ROUND(G11+G15+G19,5)</f>
        <v>12802.21</v>
      </c>
      <c r="I20" s="20"/>
    </row>
    <row r="21" spans="1:9" ht="28.9" customHeight="1" x14ac:dyDescent="0.25">
      <c r="A21" s="1"/>
      <c r="B21" s="1" t="s">
        <v>27</v>
      </c>
      <c r="C21" s="1"/>
      <c r="D21" s="1"/>
      <c r="E21" s="1"/>
      <c r="F21" s="1"/>
      <c r="G21" s="23"/>
    </row>
    <row r="22" spans="1:9" ht="15.75" thickBot="1" x14ac:dyDescent="0.3">
      <c r="A22" s="1"/>
      <c r="B22" s="1"/>
      <c r="C22" s="1" t="s">
        <v>28</v>
      </c>
      <c r="D22" s="1"/>
      <c r="E22" s="1"/>
      <c r="F22" s="1"/>
      <c r="G22" s="25">
        <v>7347.88</v>
      </c>
    </row>
    <row r="23" spans="1:9" ht="15.75" thickBot="1" x14ac:dyDescent="0.3">
      <c r="A23" s="1"/>
      <c r="B23" s="1" t="s">
        <v>29</v>
      </c>
      <c r="C23" s="1"/>
      <c r="D23" s="1"/>
      <c r="E23" s="1"/>
      <c r="F23" s="1"/>
      <c r="G23" s="27">
        <f>ROUND(SUM(G21:G22),5)</f>
        <v>7347.88</v>
      </c>
    </row>
    <row r="24" spans="1:9" s="2" customFormat="1" ht="28.9" customHeight="1" thickBot="1" x14ac:dyDescent="0.25">
      <c r="A24" s="1" t="s">
        <v>30</v>
      </c>
      <c r="B24" s="1"/>
      <c r="C24" s="1"/>
      <c r="D24" s="1"/>
      <c r="E24" s="1"/>
      <c r="F24" s="1"/>
      <c r="G24" s="22">
        <f>ROUND(G2+G10+G20+G23,5)</f>
        <v>648260.14</v>
      </c>
    </row>
    <row r="25" spans="1:9" ht="30" customHeight="1" thickTop="1" x14ac:dyDescent="0.25">
      <c r="A25" s="1" t="s">
        <v>31</v>
      </c>
      <c r="B25" s="1"/>
      <c r="C25" s="1"/>
      <c r="D25" s="1"/>
      <c r="E25" s="1"/>
      <c r="F25" s="1"/>
      <c r="G25" s="23"/>
    </row>
    <row r="26" spans="1:9" x14ac:dyDescent="0.25">
      <c r="A26" s="1"/>
      <c r="B26" s="1" t="s">
        <v>32</v>
      </c>
      <c r="C26" s="1"/>
      <c r="D26" s="1"/>
      <c r="E26" s="1"/>
      <c r="F26" s="1"/>
      <c r="G26" s="23"/>
    </row>
    <row r="27" spans="1:9" x14ac:dyDescent="0.25">
      <c r="A27" s="1"/>
      <c r="B27" s="1"/>
      <c r="C27" s="1" t="s">
        <v>33</v>
      </c>
      <c r="D27" s="1"/>
      <c r="E27" s="1"/>
      <c r="F27" s="1"/>
      <c r="G27" s="23"/>
    </row>
    <row r="28" spans="1:9" x14ac:dyDescent="0.25">
      <c r="A28" s="1"/>
      <c r="B28" s="1"/>
      <c r="C28" s="1"/>
      <c r="D28" s="1" t="s">
        <v>37</v>
      </c>
      <c r="E28" s="1"/>
      <c r="F28" s="1"/>
      <c r="G28" s="23"/>
    </row>
    <row r="29" spans="1:9" x14ac:dyDescent="0.25">
      <c r="A29" s="1"/>
      <c r="B29" s="1"/>
      <c r="C29" s="1"/>
      <c r="D29" s="1"/>
      <c r="E29" s="1" t="s">
        <v>133</v>
      </c>
      <c r="F29" s="1"/>
      <c r="G29" s="23">
        <v>-872.4</v>
      </c>
    </row>
    <row r="30" spans="1:9" x14ac:dyDescent="0.25">
      <c r="A30" s="1"/>
      <c r="B30" s="1"/>
      <c r="C30" s="1"/>
      <c r="D30" s="1"/>
      <c r="E30" s="1" t="s">
        <v>134</v>
      </c>
      <c r="F30" s="1"/>
      <c r="G30" s="23">
        <v>137718.84</v>
      </c>
    </row>
    <row r="31" spans="1:9" x14ac:dyDescent="0.25">
      <c r="A31" s="1"/>
      <c r="B31" s="1"/>
      <c r="C31" s="1"/>
      <c r="D31" s="1"/>
      <c r="E31" s="1" t="s">
        <v>135</v>
      </c>
      <c r="F31" s="1"/>
      <c r="G31" s="23"/>
    </row>
    <row r="32" spans="1:9" x14ac:dyDescent="0.25">
      <c r="A32" s="1"/>
      <c r="B32" s="1"/>
      <c r="C32" s="1"/>
      <c r="D32" s="1"/>
      <c r="E32" s="1"/>
      <c r="F32" s="1" t="s">
        <v>136</v>
      </c>
      <c r="G32" s="23">
        <v>-2942.09</v>
      </c>
    </row>
    <row r="33" spans="1:7" ht="15.75" thickBot="1" x14ac:dyDescent="0.3">
      <c r="A33" s="1"/>
      <c r="B33" s="1"/>
      <c r="C33" s="1"/>
      <c r="D33" s="1"/>
      <c r="E33" s="1"/>
      <c r="F33" s="1" t="s">
        <v>137</v>
      </c>
      <c r="G33" s="24">
        <v>2942.09</v>
      </c>
    </row>
    <row r="34" spans="1:7" x14ac:dyDescent="0.25">
      <c r="A34" s="1"/>
      <c r="B34" s="1"/>
      <c r="C34" s="1"/>
      <c r="D34" s="1"/>
      <c r="E34" s="1" t="s">
        <v>138</v>
      </c>
      <c r="F34" s="1"/>
      <c r="G34" s="23">
        <f>ROUND(SUM(G31:G33),5)</f>
        <v>0</v>
      </c>
    </row>
    <row r="35" spans="1:7" ht="28.9" customHeight="1" x14ac:dyDescent="0.25">
      <c r="A35" s="1"/>
      <c r="B35" s="1"/>
      <c r="C35" s="1"/>
      <c r="D35" s="1"/>
      <c r="E35" s="1" t="s">
        <v>139</v>
      </c>
      <c r="F35" s="1"/>
      <c r="G35" s="23">
        <v>0.01</v>
      </c>
    </row>
    <row r="36" spans="1:7" x14ac:dyDescent="0.25">
      <c r="A36" s="1"/>
      <c r="B36" s="1"/>
      <c r="C36" s="1"/>
      <c r="D36" s="1"/>
      <c r="E36" s="1" t="s">
        <v>140</v>
      </c>
      <c r="F36" s="1"/>
      <c r="G36" s="23"/>
    </row>
    <row r="37" spans="1:7" ht="15.75" thickBot="1" x14ac:dyDescent="0.3">
      <c r="A37" s="1"/>
      <c r="B37" s="1"/>
      <c r="C37" s="1"/>
      <c r="D37" s="1"/>
      <c r="E37" s="1"/>
      <c r="F37" s="1" t="s">
        <v>141</v>
      </c>
      <c r="G37" s="25">
        <v>14390</v>
      </c>
    </row>
    <row r="38" spans="1:7" ht="15.75" thickBot="1" x14ac:dyDescent="0.3">
      <c r="A38" s="1"/>
      <c r="B38" s="1"/>
      <c r="C38" s="1"/>
      <c r="D38" s="1"/>
      <c r="E38" s="1" t="s">
        <v>142</v>
      </c>
      <c r="F38" s="1"/>
      <c r="G38" s="27">
        <f>ROUND(SUM(G36:G37),5)</f>
        <v>14390</v>
      </c>
    </row>
    <row r="39" spans="1:7" ht="28.9" customHeight="1" thickBot="1" x14ac:dyDescent="0.3">
      <c r="A39" s="1"/>
      <c r="B39" s="1"/>
      <c r="C39" s="1"/>
      <c r="D39" s="1" t="s">
        <v>39</v>
      </c>
      <c r="E39" s="1"/>
      <c r="F39" s="1"/>
      <c r="G39" s="27">
        <f>ROUND(SUM(G28:G30)+SUM(G34:G35)+G38,5)</f>
        <v>151236.45000000001</v>
      </c>
    </row>
    <row r="40" spans="1:7" ht="28.9" customHeight="1" thickBot="1" x14ac:dyDescent="0.3">
      <c r="A40" s="1"/>
      <c r="B40" s="1"/>
      <c r="C40" s="1" t="s">
        <v>40</v>
      </c>
      <c r="D40" s="1"/>
      <c r="E40" s="1"/>
      <c r="F40" s="1"/>
      <c r="G40" s="26">
        <f>ROUND(G27+G39,5)</f>
        <v>151236.45000000001</v>
      </c>
    </row>
    <row r="41" spans="1:7" ht="28.9" customHeight="1" x14ac:dyDescent="0.25">
      <c r="A41" s="1"/>
      <c r="B41" s="1" t="s">
        <v>41</v>
      </c>
      <c r="C41" s="1"/>
      <c r="D41" s="1"/>
      <c r="E41" s="1"/>
      <c r="F41" s="1"/>
      <c r="G41" s="23">
        <f>ROUND(G26+G40,5)</f>
        <v>151236.45000000001</v>
      </c>
    </row>
    <row r="42" spans="1:7" ht="28.9" customHeight="1" x14ac:dyDescent="0.25">
      <c r="A42" s="1"/>
      <c r="B42" s="1" t="s">
        <v>42</v>
      </c>
      <c r="C42" s="1"/>
      <c r="D42" s="1"/>
      <c r="E42" s="1"/>
      <c r="F42" s="1"/>
      <c r="G42" s="23"/>
    </row>
    <row r="43" spans="1:7" x14ac:dyDescent="0.25">
      <c r="A43" s="1"/>
      <c r="B43" s="1"/>
      <c r="C43" s="1" t="s">
        <v>143</v>
      </c>
      <c r="D43" s="1"/>
      <c r="E43" s="1"/>
      <c r="F43" s="1"/>
      <c r="G43" s="23">
        <v>300528.43</v>
      </c>
    </row>
    <row r="44" spans="1:7" ht="15.75" thickBot="1" x14ac:dyDescent="0.3">
      <c r="A44" s="1"/>
      <c r="B44" s="1"/>
      <c r="C44" s="1" t="s">
        <v>9</v>
      </c>
      <c r="D44" s="1"/>
      <c r="E44" s="1"/>
      <c r="F44" s="1"/>
      <c r="G44" s="25">
        <v>196495.26</v>
      </c>
    </row>
    <row r="45" spans="1:7" ht="15.75" thickBot="1" x14ac:dyDescent="0.3">
      <c r="A45" s="1"/>
      <c r="B45" s="1" t="s">
        <v>44</v>
      </c>
      <c r="C45" s="1"/>
      <c r="D45" s="1"/>
      <c r="E45" s="1"/>
      <c r="F45" s="1"/>
      <c r="G45" s="27">
        <f>ROUND(SUM(G42:G44),5)</f>
        <v>497023.69</v>
      </c>
    </row>
    <row r="46" spans="1:7" s="2" customFormat="1" ht="28.9" customHeight="1" thickBot="1" x14ac:dyDescent="0.25">
      <c r="A46" s="1" t="s">
        <v>45</v>
      </c>
      <c r="B46" s="1"/>
      <c r="C46" s="1"/>
      <c r="D46" s="1"/>
      <c r="E46" s="1"/>
      <c r="F46" s="1"/>
      <c r="G46" s="22">
        <f>ROUND(G25+G41+G45,5)</f>
        <v>648260.14</v>
      </c>
    </row>
    <row r="47" spans="1:7" ht="15.75" thickTop="1" x14ac:dyDescent="0.25"/>
  </sheetData>
  <pageMargins left="0.7" right="0.7" top="0.75" bottom="0.75" header="0.25" footer="0.3"/>
  <pageSetup orientation="portrait" verticalDpi="0" r:id="rId1"/>
  <headerFooter>
    <oddHeader>&amp;L&amp;"Arial,Bold"&amp;8 1:36 PM
&amp;"Arial,Bold"&amp;8 12/05/14
&amp;"Arial,Bold"&amp;8 Accrual Basis&amp;C&amp;"Arial,Bold"&amp;12 OWASP Foundation
&amp;"Arial,Bold"&amp;14 Balance Sheet
&amp;"Arial,Bold"&amp;10 As of November 30, 2014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Sheet2</vt:lpstr>
      <vt:lpstr>Sheet3</vt:lpstr>
      <vt:lpstr>Budget vs Actual</vt:lpstr>
      <vt:lpstr>Balance Sheet - EU</vt:lpstr>
      <vt:lpstr>Balance Sheet - USD</vt:lpstr>
      <vt:lpstr>'Balance Sheet - EU'!Print_Titles</vt:lpstr>
      <vt:lpstr>'Balance Sheet - USD'!Print_Titles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</dc:creator>
  <cp:lastModifiedBy>Paul Ritchie</cp:lastModifiedBy>
  <cp:lastPrinted>2014-12-05T19:12:56Z</cp:lastPrinted>
  <dcterms:created xsi:type="dcterms:W3CDTF">2014-12-05T15:34:11Z</dcterms:created>
  <dcterms:modified xsi:type="dcterms:W3CDTF">2014-12-08T20:15:16Z</dcterms:modified>
</cp:coreProperties>
</file>