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50" windowWidth="18900" windowHeight="8310" activeTab="1"/>
  </bookViews>
  <sheets>
    <sheet name="Sheet4" sheetId="4" r:id="rId1"/>
    <sheet name="Sheet1" sheetId="1" r:id="rId2"/>
    <sheet name="Sheet2" sheetId="2" state="hidden" r:id="rId3"/>
    <sheet name="Sheet3" sheetId="3" state="hidden" r:id="rId4"/>
  </sheets>
  <definedNames>
    <definedName name="_xlnm.Print_Titles" localSheetId="1">Sheet1!$A:$E,Sheet1!$1:$1</definedName>
    <definedName name="_xlnm.Print_Titles" localSheetId="0">Sheet4!$A:$F,Sheet4!$1:$1</definedName>
  </definedNames>
  <calcPr calcId="144525"/>
</workbook>
</file>

<file path=xl/calcChain.xml><?xml version="1.0" encoding="utf-8"?>
<calcChain xmlns="http://schemas.openxmlformats.org/spreadsheetml/2006/main">
  <c r="U143" i="1" l="1"/>
  <c r="U136" i="1"/>
  <c r="U133" i="1"/>
  <c r="U123" i="1"/>
  <c r="U137" i="1" s="1"/>
  <c r="U138" i="1" s="1"/>
  <c r="U139" i="1" s="1"/>
  <c r="U144" i="1" s="1"/>
  <c r="U21" i="1"/>
  <c r="U20" i="1"/>
  <c r="U13" i="1"/>
  <c r="U10" i="1"/>
  <c r="U14" i="1" s="1"/>
  <c r="U22" i="1" s="1"/>
  <c r="G144" i="4"/>
  <c r="G143" i="4"/>
  <c r="G139" i="4"/>
  <c r="G138" i="4"/>
  <c r="G137" i="4"/>
  <c r="G136" i="4"/>
  <c r="G133" i="4"/>
  <c r="G123" i="4"/>
  <c r="G22" i="4"/>
  <c r="G21" i="4"/>
  <c r="G20" i="4"/>
  <c r="G14" i="4"/>
  <c r="G13" i="4"/>
  <c r="G10" i="4"/>
  <c r="H7" i="1" l="1"/>
  <c r="H12" i="1"/>
  <c r="H13" i="1"/>
  <c r="H14" i="1"/>
  <c r="H15" i="1"/>
  <c r="H18" i="1"/>
  <c r="H21" i="1"/>
  <c r="H22" i="1"/>
  <c r="H23" i="1"/>
  <c r="H24" i="1"/>
  <c r="H27" i="1"/>
  <c r="H28" i="1"/>
  <c r="H29" i="1"/>
  <c r="H32" i="1"/>
  <c r="H33" i="1"/>
  <c r="H36" i="1"/>
  <c r="H37" i="1"/>
  <c r="H38" i="1"/>
  <c r="H39" i="1"/>
  <c r="H40" i="1"/>
  <c r="H43" i="1"/>
  <c r="H44" i="1"/>
  <c r="H48" i="1"/>
  <c r="H49" i="1"/>
  <c r="H50" i="1"/>
  <c r="H52" i="1"/>
  <c r="H53" i="1"/>
  <c r="H56" i="1"/>
  <c r="H57" i="1"/>
  <c r="H59" i="1"/>
  <c r="H60" i="1"/>
  <c r="H61" i="1"/>
  <c r="H62" i="1"/>
  <c r="H65" i="1"/>
  <c r="H66" i="1"/>
  <c r="H67" i="1"/>
  <c r="H68" i="1"/>
  <c r="H71" i="1"/>
  <c r="H72" i="1"/>
  <c r="H73" i="1"/>
  <c r="H74" i="1"/>
  <c r="H75" i="1"/>
  <c r="H76" i="1"/>
  <c r="H77" i="1"/>
  <c r="H78" i="1"/>
  <c r="H79" i="1"/>
  <c r="H83" i="1"/>
  <c r="H85" i="1"/>
  <c r="H86" i="1"/>
  <c r="H87" i="1"/>
  <c r="H88" i="1"/>
  <c r="H89" i="1"/>
  <c r="H90" i="1"/>
  <c r="H91" i="1"/>
  <c r="H92" i="1"/>
  <c r="H93" i="1"/>
  <c r="H94" i="1"/>
  <c r="H97" i="1"/>
  <c r="H98" i="1"/>
  <c r="H99" i="1"/>
  <c r="H100" i="1"/>
  <c r="H101" i="1"/>
  <c r="H103" i="1"/>
  <c r="H104" i="1"/>
  <c r="H105" i="1"/>
  <c r="H106" i="1"/>
  <c r="H107" i="1"/>
  <c r="H108" i="1"/>
  <c r="H111" i="1"/>
  <c r="H113" i="1"/>
  <c r="H118" i="1"/>
  <c r="H4" i="1"/>
  <c r="F119" i="1"/>
  <c r="F120" i="1" s="1"/>
  <c r="F112" i="1"/>
  <c r="F109" i="1"/>
  <c r="F102" i="1"/>
  <c r="F95" i="1"/>
  <c r="F80" i="1"/>
  <c r="F81" i="1" s="1"/>
  <c r="F69" i="1"/>
  <c r="F58" i="1"/>
  <c r="F63" i="1" s="1"/>
  <c r="F51" i="1"/>
  <c r="F41" i="1"/>
  <c r="F34" i="1"/>
  <c r="F30" i="1"/>
  <c r="F25" i="1"/>
  <c r="F19" i="1"/>
  <c r="F16" i="1"/>
  <c r="F42" i="1" s="1"/>
  <c r="F8" i="1"/>
  <c r="F9" i="1" s="1"/>
  <c r="G119" i="1"/>
  <c r="G120" i="1" s="1"/>
  <c r="H120" i="1" s="1"/>
  <c r="G112" i="1"/>
  <c r="H112" i="1" s="1"/>
  <c r="G109" i="1"/>
  <c r="H109" i="1" s="1"/>
  <c r="G102" i="1"/>
  <c r="H102" i="1" s="1"/>
  <c r="G95" i="1"/>
  <c r="H95" i="1" s="1"/>
  <c r="G84" i="1"/>
  <c r="H84" i="1" s="1"/>
  <c r="G80" i="1"/>
  <c r="G81" i="1" s="1"/>
  <c r="H81" i="1" s="1"/>
  <c r="G69" i="1"/>
  <c r="H69" i="1" s="1"/>
  <c r="G58" i="1"/>
  <c r="G63" i="1" s="1"/>
  <c r="H63" i="1" s="1"/>
  <c r="G51" i="1"/>
  <c r="H51" i="1" s="1"/>
  <c r="G41" i="1"/>
  <c r="H41" i="1" s="1"/>
  <c r="G34" i="1"/>
  <c r="H34" i="1" s="1"/>
  <c r="G30" i="1"/>
  <c r="H30" i="1" s="1"/>
  <c r="G25" i="1"/>
  <c r="H25" i="1" s="1"/>
  <c r="G19" i="1"/>
  <c r="H19" i="1" s="1"/>
  <c r="G16" i="1"/>
  <c r="H16" i="1" s="1"/>
  <c r="G8" i="1"/>
  <c r="G9" i="1" s="1"/>
  <c r="H9" i="1" s="1"/>
  <c r="H8" i="1" l="1"/>
  <c r="H119" i="1"/>
  <c r="H80" i="1"/>
  <c r="H58" i="1"/>
  <c r="G42" i="1"/>
  <c r="F45" i="1"/>
  <c r="G114" i="1"/>
  <c r="H114" i="1" s="1"/>
  <c r="F114" i="1"/>
  <c r="F115" i="1" s="1"/>
  <c r="F121" i="1" s="1"/>
  <c r="G45" i="1" l="1"/>
  <c r="H45" i="1" s="1"/>
  <c r="H42" i="1"/>
  <c r="G115" i="1"/>
  <c r="G121" i="1" l="1"/>
  <c r="H121" i="1" s="1"/>
  <c r="H115" i="1"/>
</calcChain>
</file>

<file path=xl/sharedStrings.xml><?xml version="1.0" encoding="utf-8"?>
<sst xmlns="http://schemas.openxmlformats.org/spreadsheetml/2006/main" count="409" uniqueCount="251">
  <si>
    <t>Jan - Jun 11</t>
  </si>
  <si>
    <t>Ordinary Income/Expense</t>
  </si>
  <si>
    <t>Income</t>
  </si>
  <si>
    <t>Advertising Revenue</t>
  </si>
  <si>
    <t>Conference Income 2010</t>
  </si>
  <si>
    <t>AppSec US 2010</t>
  </si>
  <si>
    <t>Sponsorship</t>
  </si>
  <si>
    <t>Total AppSec US 2010</t>
  </si>
  <si>
    <t>Total Conference Income 2010</t>
  </si>
  <si>
    <t>Conference Income 2011</t>
  </si>
  <si>
    <t>AppSec US 2011</t>
  </si>
  <si>
    <t>Conference</t>
  </si>
  <si>
    <t>Sponsorships</t>
  </si>
  <si>
    <t>Training</t>
  </si>
  <si>
    <t>Women in AppSec Sponsorships</t>
  </si>
  <si>
    <t>Total AppSec US 2011</t>
  </si>
  <si>
    <t>France Training Day</t>
  </si>
  <si>
    <t>Total France Training Day</t>
  </si>
  <si>
    <t>Ireland 2011</t>
  </si>
  <si>
    <t>KartCon</t>
  </si>
  <si>
    <t>Total Ireland 2011</t>
  </si>
  <si>
    <t>LASCON 2011</t>
  </si>
  <si>
    <t>Drink Tickets</t>
  </si>
  <si>
    <t>Total LASCON 2011</t>
  </si>
  <si>
    <t>New Zealand Day 2011</t>
  </si>
  <si>
    <t>Total New Zealand Day 2011</t>
  </si>
  <si>
    <t>Summit</t>
  </si>
  <si>
    <t>Corp Membership Funds Donated</t>
  </si>
  <si>
    <t>Donations</t>
  </si>
  <si>
    <t>Local Chapter Funds Donated</t>
  </si>
  <si>
    <t>RegOnline Registrations</t>
  </si>
  <si>
    <t>Total Summit</t>
  </si>
  <si>
    <t>Total Conference Income 2011</t>
  </si>
  <si>
    <t>Donation</t>
  </si>
  <si>
    <t>Membership Income</t>
  </si>
  <si>
    <t>Total Income</t>
  </si>
  <si>
    <t>Expense</t>
  </si>
  <si>
    <t>Bank Service Charges</t>
  </si>
  <si>
    <t>Credit Card Fees</t>
  </si>
  <si>
    <t>Paypal Fees</t>
  </si>
  <si>
    <t>Bank Service Charges - Other</t>
  </si>
  <si>
    <t>Total Bank Service Charges</t>
  </si>
  <si>
    <t>Board Members Expenses</t>
  </si>
  <si>
    <t>Chapter Support</t>
  </si>
  <si>
    <t>Committee Support</t>
  </si>
  <si>
    <t>Chapter Committee</t>
  </si>
  <si>
    <t>OWASP on the move</t>
  </si>
  <si>
    <t>Chapter Committee - Other</t>
  </si>
  <si>
    <t>Total Chapter Committee</t>
  </si>
  <si>
    <t>Conference Committee</t>
  </si>
  <si>
    <t>Industry Committee</t>
  </si>
  <si>
    <t>Membership Committee</t>
  </si>
  <si>
    <t>Projects Committee</t>
  </si>
  <si>
    <t>Total Committee Support</t>
  </si>
  <si>
    <t>Conferences 2010</t>
  </si>
  <si>
    <t>BeNeLux 2010</t>
  </si>
  <si>
    <t>Brazil 2010</t>
  </si>
  <si>
    <t>DC 2010 Conference</t>
  </si>
  <si>
    <t>IBWAS 2010</t>
  </si>
  <si>
    <t>Total Conferences 2010</t>
  </si>
  <si>
    <t>Conferences 2011</t>
  </si>
  <si>
    <t>Brazil 2011</t>
  </si>
  <si>
    <t>Summit 2011</t>
  </si>
  <si>
    <t>Attendees Costs</t>
  </si>
  <si>
    <t>Operational Costs</t>
  </si>
  <si>
    <t>Summit 2011 - Other</t>
  </si>
  <si>
    <t>Total Summit 2011</t>
  </si>
  <si>
    <t>Total Conferences 2011</t>
  </si>
  <si>
    <t>Conferences 2012</t>
  </si>
  <si>
    <t>DC 2012</t>
  </si>
  <si>
    <t>Total Conferences 2012</t>
  </si>
  <si>
    <t>Employee Benefits</t>
  </si>
  <si>
    <t>Extra Conference Supplies</t>
  </si>
  <si>
    <t>Internet Expenses</t>
  </si>
  <si>
    <t>Marketing and Communications</t>
  </si>
  <si>
    <t>Miscellaneous</t>
  </si>
  <si>
    <t>Office Supplies</t>
  </si>
  <si>
    <t>OWASP Insurance</t>
  </si>
  <si>
    <t>Business Owners</t>
  </si>
  <si>
    <t>Liability Insurance</t>
  </si>
  <si>
    <t>Workers Compensation</t>
  </si>
  <si>
    <t>Total OWASP Insurance</t>
  </si>
  <si>
    <t>Payroll Expenses</t>
  </si>
  <si>
    <t>Employee Vacation</t>
  </si>
  <si>
    <t>Payroll - Salary</t>
  </si>
  <si>
    <t>Payroll Fees</t>
  </si>
  <si>
    <t>Payroll Taxes</t>
  </si>
  <si>
    <t>Payroll Expenses - Other</t>
  </si>
  <si>
    <t>Total Payroll Expenses</t>
  </si>
  <si>
    <t>Phone Expenses</t>
  </si>
  <si>
    <t>Postage and Delivery</t>
  </si>
  <si>
    <t>Professional Fees</t>
  </si>
  <si>
    <t>Accounting</t>
  </si>
  <si>
    <t>IT Support</t>
  </si>
  <si>
    <t>Program Services</t>
  </si>
  <si>
    <t>Total Professional Fees</t>
  </si>
  <si>
    <t>Project Support</t>
  </si>
  <si>
    <t>OWASP Academies</t>
  </si>
  <si>
    <t>Total Project Support</t>
  </si>
  <si>
    <t>Rent</t>
  </si>
  <si>
    <t>Total Expense</t>
  </si>
  <si>
    <t>Net Ordinary Income</t>
  </si>
  <si>
    <t>Other Income/Expense</t>
  </si>
  <si>
    <t>Other Income</t>
  </si>
  <si>
    <t>Interest Income</t>
  </si>
  <si>
    <t>Total Other Income</t>
  </si>
  <si>
    <t>Net Other Income</t>
  </si>
  <si>
    <t>Jan - May 11</t>
  </si>
  <si>
    <t>Jun 30, 11</t>
  </si>
  <si>
    <t>ASSETS</t>
  </si>
  <si>
    <t>Current Assets</t>
  </si>
  <si>
    <t>Checking/Savings</t>
  </si>
  <si>
    <t>Citibank Checking</t>
  </si>
  <si>
    <t>Citibank Money Market</t>
  </si>
  <si>
    <t>OWASP Wachovia Money Market</t>
  </si>
  <si>
    <t>Paypal</t>
  </si>
  <si>
    <t>Smith Barney Checking</t>
  </si>
  <si>
    <t>Total Checking/Savings</t>
  </si>
  <si>
    <t>Accounts Receivable</t>
  </si>
  <si>
    <t>Total Accounts Receivable</t>
  </si>
  <si>
    <t>Total Current Assets</t>
  </si>
  <si>
    <t>Fixed Assets</t>
  </si>
  <si>
    <t>Equipment</t>
  </si>
  <si>
    <t>OWASP.org</t>
  </si>
  <si>
    <t>Accumulated Dep - OWASP.org</t>
  </si>
  <si>
    <t>OWASP.org - Other</t>
  </si>
  <si>
    <t>Total OWASP.org</t>
  </si>
  <si>
    <t>Total Fixed Assets</t>
  </si>
  <si>
    <t>TOTAL ASSETS</t>
  </si>
  <si>
    <t>LIABILITIES &amp; EQUITY</t>
  </si>
  <si>
    <t>Liabilities</t>
  </si>
  <si>
    <t>Current Liabilities</t>
  </si>
  <si>
    <t>Other Current Liabilities</t>
  </si>
  <si>
    <t>Accrued Employee HSA Contrib</t>
  </si>
  <si>
    <t>Accrued Employee Medical Expens</t>
  </si>
  <si>
    <t>Accrued Employee Simple IRA Con</t>
  </si>
  <si>
    <t>Due to Local Chapters</t>
  </si>
  <si>
    <t>Due to Ahmedabad</t>
  </si>
  <si>
    <t>Due to Alabama</t>
  </si>
  <si>
    <t>Due to Andalucia</t>
  </si>
  <si>
    <t>Due to Argentina</t>
  </si>
  <si>
    <t>Due to Atlanta</t>
  </si>
  <si>
    <t>Due to Austin</t>
  </si>
  <si>
    <t>Due to Austria</t>
  </si>
  <si>
    <t>Due to Bay Area</t>
  </si>
  <si>
    <t>Due to Belgium</t>
  </si>
  <si>
    <t>Due to Boston</t>
  </si>
  <si>
    <t>Due to Boulder</t>
  </si>
  <si>
    <t>Due to Brasilia</t>
  </si>
  <si>
    <t>Due to Brisbane</t>
  </si>
  <si>
    <t>Due to Charlotte</t>
  </si>
  <si>
    <t>Due to Chennai</t>
  </si>
  <si>
    <t>Due to Chicago</t>
  </si>
  <si>
    <t>Due to China</t>
  </si>
  <si>
    <t>Due to Cincinatti</t>
  </si>
  <si>
    <t>Due to Cleveland</t>
  </si>
  <si>
    <t>Due to Columbus</t>
  </si>
  <si>
    <t>Due to Croatia</t>
  </si>
  <si>
    <t>Due to Dallas</t>
  </si>
  <si>
    <t>Due to Denver</t>
  </si>
  <si>
    <t>Due to Dublin</t>
  </si>
  <si>
    <t>Due to Edmonton</t>
  </si>
  <si>
    <t>Due to France</t>
  </si>
  <si>
    <t>Due to Geneva</t>
  </si>
  <si>
    <t>Due to Germany</t>
  </si>
  <si>
    <t>Due to Greece</t>
  </si>
  <si>
    <t>Due to Hawaii</t>
  </si>
  <si>
    <t>Due to Helsinki</t>
  </si>
  <si>
    <t>Due to Hong Kong</t>
  </si>
  <si>
    <t>Due to Huntsville</t>
  </si>
  <si>
    <t>Due to Hyderabad</t>
  </si>
  <si>
    <t>Due to Indianapolis</t>
  </si>
  <si>
    <t>Due to Indonesia</t>
  </si>
  <si>
    <t>Due to Israel</t>
  </si>
  <si>
    <t>Due to Italy</t>
  </si>
  <si>
    <t>Due to Kansas City</t>
  </si>
  <si>
    <t>Due to Leeds UK</t>
  </si>
  <si>
    <t>Due to Limerick</t>
  </si>
  <si>
    <t>Due to London</t>
  </si>
  <si>
    <t>Due to Long Island</t>
  </si>
  <si>
    <t>Due to Los Angeles</t>
  </si>
  <si>
    <t>Due to Louisville</t>
  </si>
  <si>
    <t>Due to Luxemberg</t>
  </si>
  <si>
    <t>Due to Malaysia</t>
  </si>
  <si>
    <t>Due to Melbourne</t>
  </si>
  <si>
    <t>Due to Miami Mt Lauderdale</t>
  </si>
  <si>
    <t>Due to Milwaukee</t>
  </si>
  <si>
    <t>Due to Minneapolis St Paul</t>
  </si>
  <si>
    <t>Due to Montreal</t>
  </si>
  <si>
    <t>Due to Netherlands</t>
  </si>
  <si>
    <t>Due to New Zealand</t>
  </si>
  <si>
    <t>Due to Norway</t>
  </si>
  <si>
    <t>Due to NY/NJ Metro</t>
  </si>
  <si>
    <t>Due to Omaha</t>
  </si>
  <si>
    <t>Due to Orange County</t>
  </si>
  <si>
    <t>Due to Ottawa</t>
  </si>
  <si>
    <t>Due to Perth Australia</t>
  </si>
  <si>
    <t>Due to Philadelphia</t>
  </si>
  <si>
    <t>Due to Phoenix</t>
  </si>
  <si>
    <t>Due to Pittsburgh</t>
  </si>
  <si>
    <t>Due to Poland</t>
  </si>
  <si>
    <t>Due to Porto Alegre</t>
  </si>
  <si>
    <t>Due to Portugal</t>
  </si>
  <si>
    <t>Due to Puerto Rico</t>
  </si>
  <si>
    <t>Due to Quebec City</t>
  </si>
  <si>
    <t>Due to Rochester</t>
  </si>
  <si>
    <t>Due to Romania</t>
  </si>
  <si>
    <t>Due to Sacramento</t>
  </si>
  <si>
    <t>Due to Salt Lake</t>
  </si>
  <si>
    <t>Due to San Antonio</t>
  </si>
  <si>
    <t>Due to San Diego</t>
  </si>
  <si>
    <t>Due to Saudi Arabia</t>
  </si>
  <si>
    <t>Due to Scotland</t>
  </si>
  <si>
    <t>Due to Seattle</t>
  </si>
  <si>
    <t>Due to Singapore</t>
  </si>
  <si>
    <t>Due to Slovenia</t>
  </si>
  <si>
    <t>Due to South Korea</t>
  </si>
  <si>
    <t>Due to Spain</t>
  </si>
  <si>
    <t>Due to Suncoast</t>
  </si>
  <si>
    <t>Due to Sweden</t>
  </si>
  <si>
    <t>Due to Switzerland</t>
  </si>
  <si>
    <t>Due to Sydney</t>
  </si>
  <si>
    <t>Due to Tampa</t>
  </si>
  <si>
    <t>Due to Thailand</t>
  </si>
  <si>
    <t>Due to Toronto</t>
  </si>
  <si>
    <t>Due to Turkey</t>
  </si>
  <si>
    <t>Due to Vancouver</t>
  </si>
  <si>
    <t>Due to Virginia</t>
  </si>
  <si>
    <t>Due to Washington DC</t>
  </si>
  <si>
    <t>Total Due to Local Chapters</t>
  </si>
  <si>
    <t>Due to Projects</t>
  </si>
  <si>
    <t>Due to China Project</t>
  </si>
  <si>
    <t>Due to dotnet</t>
  </si>
  <si>
    <t>Due to ESAPI</t>
  </si>
  <si>
    <t>Due to Live CD</t>
  </si>
  <si>
    <t>Due to ModSecurity</t>
  </si>
  <si>
    <t>Due to OpenSamm</t>
  </si>
  <si>
    <t>Due to PodCast</t>
  </si>
  <si>
    <t>Due to Testing Guide</t>
  </si>
  <si>
    <t>Total Due to Projects</t>
  </si>
  <si>
    <t>Payroll Liabilities</t>
  </si>
  <si>
    <t>Accrued Vacation Payable</t>
  </si>
  <si>
    <t>Total Payroll Liabilities</t>
  </si>
  <si>
    <t>Total Other Current Liabilities</t>
  </si>
  <si>
    <t>Total Current Liabilities</t>
  </si>
  <si>
    <t>Total Liabilities</t>
  </si>
  <si>
    <t>Equity</t>
  </si>
  <si>
    <t>Retained Earnings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</si>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</sst>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164" fontId="3" fillId="0" borderId="3" xfId="0" applyNumberFormat="1" applyFont="1" applyBorder="1"/>
    <xf numFmtId="164" fontId="3" fillId="0" borderId="2" xfId="0" applyNumberFormat="1" applyFont="1" applyBorder="1"/>
    <xf numFmtId="164" fontId="3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2" fillId="0" borderId="2" xfId="0" applyNumberFormat="1" applyFont="1" applyBorder="1"/>
    <xf numFmtId="0" fontId="2" fillId="0" borderId="0" xfId="0" applyNumberFormat="1" applyFont="1"/>
    <xf numFmtId="0" fontId="2" fillId="0" borderId="0" xfId="0" applyFont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4" fillId="0" borderId="5" xfId="0" applyNumberFormat="1" applyFont="1" applyBorder="1"/>
    <xf numFmtId="17" fontId="4" fillId="0" borderId="2" xfId="0" applyNumberFormat="1" applyFont="1" applyBorder="1" applyAlignment="1">
      <alignment horizont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sqref="A1:G1048576"/>
    </sheetView>
  </sheetViews>
  <sheetFormatPr defaultRowHeight="14.5" x14ac:dyDescent="0.35"/>
  <cols>
    <col min="1" max="5" width="2.90625" style="13" customWidth="1"/>
    <col min="6" max="6" width="23.26953125" style="13" customWidth="1"/>
    <col min="7" max="7" width="8.08984375" style="14" bestFit="1" customWidth="1"/>
  </cols>
  <sheetData>
    <row r="1" spans="1:7" s="12" customFormat="1" ht="15" thickBot="1" x14ac:dyDescent="0.4">
      <c r="A1" s="10"/>
      <c r="B1" s="10"/>
      <c r="C1" s="10"/>
      <c r="D1" s="10"/>
      <c r="E1" s="10"/>
      <c r="F1" s="10"/>
      <c r="G1" s="11" t="s">
        <v>108</v>
      </c>
    </row>
    <row r="2" spans="1:7" ht="15" thickTop="1" x14ac:dyDescent="0.35">
      <c r="A2" s="1" t="s">
        <v>109</v>
      </c>
      <c r="B2" s="1"/>
      <c r="C2" s="1"/>
      <c r="D2" s="1"/>
      <c r="E2" s="1"/>
      <c r="F2" s="1"/>
      <c r="G2" s="3"/>
    </row>
    <row r="3" spans="1:7" x14ac:dyDescent="0.35">
      <c r="A3" s="1"/>
      <c r="B3" s="1" t="s">
        <v>110</v>
      </c>
      <c r="C3" s="1"/>
      <c r="D3" s="1"/>
      <c r="E3" s="1"/>
      <c r="F3" s="1"/>
      <c r="G3" s="3"/>
    </row>
    <row r="4" spans="1:7" x14ac:dyDescent="0.35">
      <c r="A4" s="1"/>
      <c r="B4" s="1"/>
      <c r="C4" s="1" t="s">
        <v>111</v>
      </c>
      <c r="D4" s="1"/>
      <c r="E4" s="1"/>
      <c r="F4" s="1"/>
      <c r="G4" s="3"/>
    </row>
    <row r="5" spans="1:7" x14ac:dyDescent="0.35">
      <c r="A5" s="1"/>
      <c r="B5" s="1"/>
      <c r="C5" s="1"/>
      <c r="D5" s="1" t="s">
        <v>112</v>
      </c>
      <c r="E5" s="1"/>
      <c r="F5" s="1"/>
      <c r="G5" s="3">
        <v>70360.06</v>
      </c>
    </row>
    <row r="6" spans="1:7" x14ac:dyDescent="0.35">
      <c r="A6" s="1"/>
      <c r="B6" s="1"/>
      <c r="C6" s="1"/>
      <c r="D6" s="1" t="s">
        <v>113</v>
      </c>
      <c r="E6" s="1"/>
      <c r="F6" s="1"/>
      <c r="G6" s="3">
        <v>25407.17</v>
      </c>
    </row>
    <row r="7" spans="1:7" x14ac:dyDescent="0.35">
      <c r="A7" s="1"/>
      <c r="B7" s="1"/>
      <c r="C7" s="1"/>
      <c r="D7" s="1" t="s">
        <v>114</v>
      </c>
      <c r="E7" s="1"/>
      <c r="F7" s="1"/>
      <c r="G7" s="3">
        <v>86322.81</v>
      </c>
    </row>
    <row r="8" spans="1:7" x14ac:dyDescent="0.35">
      <c r="A8" s="1"/>
      <c r="B8" s="1"/>
      <c r="C8" s="1"/>
      <c r="D8" s="1" t="s">
        <v>115</v>
      </c>
      <c r="E8" s="1"/>
      <c r="F8" s="1"/>
      <c r="G8" s="3">
        <v>25753.41</v>
      </c>
    </row>
    <row r="9" spans="1:7" ht="15" thickBot="1" x14ac:dyDescent="0.4">
      <c r="A9" s="1"/>
      <c r="B9" s="1"/>
      <c r="C9" s="1"/>
      <c r="D9" s="1" t="s">
        <v>116</v>
      </c>
      <c r="E9" s="1"/>
      <c r="F9" s="1"/>
      <c r="G9" s="6">
        <v>168555.47</v>
      </c>
    </row>
    <row r="10" spans="1:7" x14ac:dyDescent="0.35">
      <c r="A10" s="1"/>
      <c r="B10" s="1"/>
      <c r="C10" s="1" t="s">
        <v>117</v>
      </c>
      <c r="D10" s="1"/>
      <c r="E10" s="1"/>
      <c r="F10" s="1"/>
      <c r="G10" s="3">
        <f>ROUND(SUM(G4:G9),5)</f>
        <v>376398.92</v>
      </c>
    </row>
    <row r="11" spans="1:7" ht="29" customHeight="1" x14ac:dyDescent="0.35">
      <c r="A11" s="1"/>
      <c r="B11" s="1"/>
      <c r="C11" s="1" t="s">
        <v>118</v>
      </c>
      <c r="D11" s="1"/>
      <c r="E11" s="1"/>
      <c r="F11" s="1"/>
      <c r="G11" s="3"/>
    </row>
    <row r="12" spans="1:7" ht="15" thickBot="1" x14ac:dyDescent="0.4">
      <c r="A12" s="1"/>
      <c r="B12" s="1"/>
      <c r="C12" s="1"/>
      <c r="D12" s="1" t="s">
        <v>118</v>
      </c>
      <c r="E12" s="1"/>
      <c r="F12" s="1"/>
      <c r="G12" s="4">
        <v>67340.73</v>
      </c>
    </row>
    <row r="13" spans="1:7" ht="15" thickBot="1" x14ac:dyDescent="0.4">
      <c r="A13" s="1"/>
      <c r="B13" s="1"/>
      <c r="C13" s="1" t="s">
        <v>119</v>
      </c>
      <c r="D13" s="1"/>
      <c r="E13" s="1"/>
      <c r="F13" s="1"/>
      <c r="G13" s="5">
        <f>ROUND(SUM(G11:G12),5)</f>
        <v>67340.73</v>
      </c>
    </row>
    <row r="14" spans="1:7" ht="29" customHeight="1" x14ac:dyDescent="0.35">
      <c r="A14" s="1"/>
      <c r="B14" s="1" t="s">
        <v>120</v>
      </c>
      <c r="C14" s="1"/>
      <c r="D14" s="1"/>
      <c r="E14" s="1"/>
      <c r="F14" s="1"/>
      <c r="G14" s="3">
        <f>ROUND(G3+G10+G13,5)</f>
        <v>443739.65</v>
      </c>
    </row>
    <row r="15" spans="1:7" ht="29" customHeight="1" x14ac:dyDescent="0.35">
      <c r="A15" s="1"/>
      <c r="B15" s="1" t="s">
        <v>121</v>
      </c>
      <c r="C15" s="1"/>
      <c r="D15" s="1"/>
      <c r="E15" s="1"/>
      <c r="F15" s="1"/>
      <c r="G15" s="3"/>
    </row>
    <row r="16" spans="1:7" x14ac:dyDescent="0.35">
      <c r="A16" s="1"/>
      <c r="B16" s="1"/>
      <c r="C16" s="1" t="s">
        <v>122</v>
      </c>
      <c r="D16" s="1"/>
      <c r="E16" s="1"/>
      <c r="F16" s="1"/>
      <c r="G16" s="3">
        <v>12956.53</v>
      </c>
    </row>
    <row r="17" spans="1:7" x14ac:dyDescent="0.35">
      <c r="A17" s="1"/>
      <c r="B17" s="1"/>
      <c r="C17" s="1" t="s">
        <v>123</v>
      </c>
      <c r="D17" s="1"/>
      <c r="E17" s="1"/>
      <c r="F17" s="1"/>
      <c r="G17" s="3"/>
    </row>
    <row r="18" spans="1:7" x14ac:dyDescent="0.35">
      <c r="A18" s="1"/>
      <c r="B18" s="1"/>
      <c r="C18" s="1"/>
      <c r="D18" s="1" t="s">
        <v>124</v>
      </c>
      <c r="E18" s="1"/>
      <c r="F18" s="1"/>
      <c r="G18" s="3">
        <v>-30000</v>
      </c>
    </row>
    <row r="19" spans="1:7" ht="15" thickBot="1" x14ac:dyDescent="0.4">
      <c r="A19" s="1"/>
      <c r="B19" s="1"/>
      <c r="C19" s="1"/>
      <c r="D19" s="1" t="s">
        <v>125</v>
      </c>
      <c r="E19" s="1"/>
      <c r="F19" s="1"/>
      <c r="G19" s="4">
        <v>30000</v>
      </c>
    </row>
    <row r="20" spans="1:7" ht="15" thickBot="1" x14ac:dyDescent="0.4">
      <c r="A20" s="1"/>
      <c r="B20" s="1"/>
      <c r="C20" s="1" t="s">
        <v>126</v>
      </c>
      <c r="D20" s="1"/>
      <c r="E20" s="1"/>
      <c r="F20" s="1"/>
      <c r="G20" s="7">
        <f>ROUND(SUM(G17:G19),5)</f>
        <v>0</v>
      </c>
    </row>
    <row r="21" spans="1:7" ht="29" customHeight="1" thickBot="1" x14ac:dyDescent="0.4">
      <c r="A21" s="1"/>
      <c r="B21" s="1" t="s">
        <v>127</v>
      </c>
      <c r="C21" s="1"/>
      <c r="D21" s="1"/>
      <c r="E21" s="1"/>
      <c r="F21" s="1"/>
      <c r="G21" s="7">
        <f>ROUND(SUM(G15:G16)+G20,5)</f>
        <v>12956.53</v>
      </c>
    </row>
    <row r="22" spans="1:7" s="9" customFormat="1" ht="29" customHeight="1" thickBot="1" x14ac:dyDescent="0.3">
      <c r="A22" s="1" t="s">
        <v>128</v>
      </c>
      <c r="B22" s="1"/>
      <c r="C22" s="1"/>
      <c r="D22" s="1"/>
      <c r="E22" s="1"/>
      <c r="F22" s="1"/>
      <c r="G22" s="8">
        <f>ROUND(G2+G14+G21,5)</f>
        <v>456696.18</v>
      </c>
    </row>
    <row r="23" spans="1:7" ht="30" customHeight="1" thickTop="1" x14ac:dyDescent="0.35">
      <c r="A23" s="1" t="s">
        <v>129</v>
      </c>
      <c r="B23" s="1"/>
      <c r="C23" s="1"/>
      <c r="D23" s="1"/>
      <c r="E23" s="1"/>
      <c r="F23" s="1"/>
      <c r="G23" s="3"/>
    </row>
    <row r="24" spans="1:7" x14ac:dyDescent="0.35">
      <c r="A24" s="1"/>
      <c r="B24" s="1" t="s">
        <v>130</v>
      </c>
      <c r="C24" s="1"/>
      <c r="D24" s="1"/>
      <c r="E24" s="1"/>
      <c r="F24" s="1"/>
      <c r="G24" s="3"/>
    </row>
    <row r="25" spans="1:7" x14ac:dyDescent="0.35">
      <c r="A25" s="1"/>
      <c r="B25" s="1"/>
      <c r="C25" s="1" t="s">
        <v>131</v>
      </c>
      <c r="D25" s="1"/>
      <c r="E25" s="1"/>
      <c r="F25" s="1"/>
      <c r="G25" s="3"/>
    </row>
    <row r="26" spans="1:7" x14ac:dyDescent="0.35">
      <c r="A26" s="1"/>
      <c r="B26" s="1"/>
      <c r="C26" s="1"/>
      <c r="D26" s="1" t="s">
        <v>132</v>
      </c>
      <c r="E26" s="1"/>
      <c r="F26" s="1"/>
      <c r="G26" s="3"/>
    </row>
    <row r="27" spans="1:7" x14ac:dyDescent="0.35">
      <c r="A27" s="1"/>
      <c r="B27" s="1"/>
      <c r="C27" s="1"/>
      <c r="D27" s="1"/>
      <c r="E27" s="1" t="s">
        <v>133</v>
      </c>
      <c r="F27" s="1"/>
      <c r="G27" s="3">
        <v>300</v>
      </c>
    </row>
    <row r="28" spans="1:7" x14ac:dyDescent="0.35">
      <c r="A28" s="1"/>
      <c r="B28" s="1"/>
      <c r="C28" s="1"/>
      <c r="D28" s="1"/>
      <c r="E28" s="1" t="s">
        <v>134</v>
      </c>
      <c r="F28" s="1"/>
      <c r="G28" s="3">
        <v>-356.22</v>
      </c>
    </row>
    <row r="29" spans="1:7" x14ac:dyDescent="0.35">
      <c r="A29" s="1"/>
      <c r="B29" s="1"/>
      <c r="C29" s="1"/>
      <c r="D29" s="1"/>
      <c r="E29" s="1" t="s">
        <v>135</v>
      </c>
      <c r="F29" s="1"/>
      <c r="G29" s="3">
        <v>-206.26</v>
      </c>
    </row>
    <row r="30" spans="1:7" x14ac:dyDescent="0.35">
      <c r="A30" s="1"/>
      <c r="B30" s="1"/>
      <c r="C30" s="1"/>
      <c r="D30" s="1"/>
      <c r="E30" s="1" t="s">
        <v>136</v>
      </c>
      <c r="F30" s="1"/>
      <c r="G30" s="3"/>
    </row>
    <row r="31" spans="1:7" x14ac:dyDescent="0.35">
      <c r="A31" s="1"/>
      <c r="B31" s="1"/>
      <c r="C31" s="1"/>
      <c r="D31" s="1"/>
      <c r="E31" s="1"/>
      <c r="F31" s="1" t="s">
        <v>137</v>
      </c>
      <c r="G31" s="3">
        <v>20</v>
      </c>
    </row>
    <row r="32" spans="1:7" x14ac:dyDescent="0.35">
      <c r="A32" s="1"/>
      <c r="B32" s="1"/>
      <c r="C32" s="1"/>
      <c r="D32" s="1"/>
      <c r="E32" s="1"/>
      <c r="F32" s="1" t="s">
        <v>138</v>
      </c>
      <c r="G32" s="3">
        <v>40</v>
      </c>
    </row>
    <row r="33" spans="1:7" x14ac:dyDescent="0.35">
      <c r="A33" s="1"/>
      <c r="B33" s="1"/>
      <c r="C33" s="1"/>
      <c r="D33" s="1"/>
      <c r="E33" s="1"/>
      <c r="F33" s="1" t="s">
        <v>139</v>
      </c>
      <c r="G33" s="3">
        <v>40</v>
      </c>
    </row>
    <row r="34" spans="1:7" x14ac:dyDescent="0.35">
      <c r="A34" s="1"/>
      <c r="B34" s="1"/>
      <c r="C34" s="1"/>
      <c r="D34" s="1"/>
      <c r="E34" s="1"/>
      <c r="F34" s="1" t="s">
        <v>140</v>
      </c>
      <c r="G34" s="3">
        <v>120</v>
      </c>
    </row>
    <row r="35" spans="1:7" x14ac:dyDescent="0.35">
      <c r="A35" s="1"/>
      <c r="B35" s="1"/>
      <c r="C35" s="1"/>
      <c r="D35" s="1"/>
      <c r="E35" s="1"/>
      <c r="F35" s="1" t="s">
        <v>141</v>
      </c>
      <c r="G35" s="3">
        <v>-330.21</v>
      </c>
    </row>
    <row r="36" spans="1:7" x14ac:dyDescent="0.35">
      <c r="A36" s="1"/>
      <c r="B36" s="1"/>
      <c r="C36" s="1"/>
      <c r="D36" s="1"/>
      <c r="E36" s="1"/>
      <c r="F36" s="1" t="s">
        <v>142</v>
      </c>
      <c r="G36" s="3">
        <v>4004.56</v>
      </c>
    </row>
    <row r="37" spans="1:7" x14ac:dyDescent="0.35">
      <c r="A37" s="1"/>
      <c r="B37" s="1"/>
      <c r="C37" s="1"/>
      <c r="D37" s="1"/>
      <c r="E37" s="1"/>
      <c r="F37" s="1" t="s">
        <v>143</v>
      </c>
      <c r="G37" s="3">
        <v>20</v>
      </c>
    </row>
    <row r="38" spans="1:7" x14ac:dyDescent="0.35">
      <c r="A38" s="1"/>
      <c r="B38" s="1"/>
      <c r="C38" s="1"/>
      <c r="D38" s="1"/>
      <c r="E38" s="1"/>
      <c r="F38" s="1" t="s">
        <v>144</v>
      </c>
      <c r="G38" s="3">
        <v>236.22</v>
      </c>
    </row>
    <row r="39" spans="1:7" x14ac:dyDescent="0.35">
      <c r="A39" s="1"/>
      <c r="B39" s="1"/>
      <c r="C39" s="1"/>
      <c r="D39" s="1"/>
      <c r="E39" s="1"/>
      <c r="F39" s="1" t="s">
        <v>145</v>
      </c>
      <c r="G39" s="3">
        <v>3249.32</v>
      </c>
    </row>
    <row r="40" spans="1:7" x14ac:dyDescent="0.35">
      <c r="A40" s="1"/>
      <c r="B40" s="1"/>
      <c r="C40" s="1"/>
      <c r="D40" s="1"/>
      <c r="E40" s="1"/>
      <c r="F40" s="1" t="s">
        <v>146</v>
      </c>
      <c r="G40" s="3">
        <v>4158.22</v>
      </c>
    </row>
    <row r="41" spans="1:7" x14ac:dyDescent="0.35">
      <c r="A41" s="1"/>
      <c r="B41" s="1"/>
      <c r="C41" s="1"/>
      <c r="D41" s="1"/>
      <c r="E41" s="1"/>
      <c r="F41" s="1" t="s">
        <v>147</v>
      </c>
      <c r="G41" s="3">
        <v>60</v>
      </c>
    </row>
    <row r="42" spans="1:7" x14ac:dyDescent="0.35">
      <c r="A42" s="1"/>
      <c r="B42" s="1"/>
      <c r="C42" s="1"/>
      <c r="D42" s="1"/>
      <c r="E42" s="1"/>
      <c r="F42" s="1" t="s">
        <v>148</v>
      </c>
      <c r="G42" s="3">
        <v>20</v>
      </c>
    </row>
    <row r="43" spans="1:7" x14ac:dyDescent="0.35">
      <c r="A43" s="1"/>
      <c r="B43" s="1"/>
      <c r="C43" s="1"/>
      <c r="D43" s="1"/>
      <c r="E43" s="1"/>
      <c r="F43" s="1" t="s">
        <v>149</v>
      </c>
      <c r="G43" s="3">
        <v>60</v>
      </c>
    </row>
    <row r="44" spans="1:7" x14ac:dyDescent="0.35">
      <c r="A44" s="1"/>
      <c r="B44" s="1"/>
      <c r="C44" s="1"/>
      <c r="D44" s="1"/>
      <c r="E44" s="1"/>
      <c r="F44" s="1" t="s">
        <v>150</v>
      </c>
      <c r="G44" s="3">
        <v>40</v>
      </c>
    </row>
    <row r="45" spans="1:7" x14ac:dyDescent="0.35">
      <c r="A45" s="1"/>
      <c r="B45" s="1"/>
      <c r="C45" s="1"/>
      <c r="D45" s="1"/>
      <c r="E45" s="1"/>
      <c r="F45" s="1" t="s">
        <v>151</v>
      </c>
      <c r="G45" s="3">
        <v>160</v>
      </c>
    </row>
    <row r="46" spans="1:7" x14ac:dyDescent="0.35">
      <c r="A46" s="1"/>
      <c r="B46" s="1"/>
      <c r="C46" s="1"/>
      <c r="D46" s="1"/>
      <c r="E46" s="1"/>
      <c r="F46" s="1" t="s">
        <v>152</v>
      </c>
      <c r="G46" s="3">
        <v>80</v>
      </c>
    </row>
    <row r="47" spans="1:7" x14ac:dyDescent="0.35">
      <c r="A47" s="1"/>
      <c r="B47" s="1"/>
      <c r="C47" s="1"/>
      <c r="D47" s="1"/>
      <c r="E47" s="1"/>
      <c r="F47" s="1" t="s">
        <v>153</v>
      </c>
      <c r="G47" s="3">
        <v>9.85</v>
      </c>
    </row>
    <row r="48" spans="1:7" x14ac:dyDescent="0.35">
      <c r="A48" s="1"/>
      <c r="B48" s="1"/>
      <c r="C48" s="1"/>
      <c r="D48" s="1"/>
      <c r="E48" s="1"/>
      <c r="F48" s="1" t="s">
        <v>154</v>
      </c>
      <c r="G48" s="3">
        <v>522.9</v>
      </c>
    </row>
    <row r="49" spans="1:7" x14ac:dyDescent="0.35">
      <c r="A49" s="1"/>
      <c r="B49" s="1"/>
      <c r="C49" s="1"/>
      <c r="D49" s="1"/>
      <c r="E49" s="1"/>
      <c r="F49" s="1" t="s">
        <v>155</v>
      </c>
      <c r="G49" s="3">
        <v>3196.66</v>
      </c>
    </row>
    <row r="50" spans="1:7" x14ac:dyDescent="0.35">
      <c r="A50" s="1"/>
      <c r="B50" s="1"/>
      <c r="C50" s="1"/>
      <c r="D50" s="1"/>
      <c r="E50" s="1"/>
      <c r="F50" s="1" t="s">
        <v>156</v>
      </c>
      <c r="G50" s="3">
        <v>20</v>
      </c>
    </row>
    <row r="51" spans="1:7" x14ac:dyDescent="0.35">
      <c r="A51" s="1"/>
      <c r="B51" s="1"/>
      <c r="C51" s="1"/>
      <c r="D51" s="1"/>
      <c r="E51" s="1"/>
      <c r="F51" s="1" t="s">
        <v>157</v>
      </c>
      <c r="G51" s="3">
        <v>10</v>
      </c>
    </row>
    <row r="52" spans="1:7" x14ac:dyDescent="0.35">
      <c r="A52" s="1"/>
      <c r="B52" s="1"/>
      <c r="C52" s="1"/>
      <c r="D52" s="1"/>
      <c r="E52" s="1"/>
      <c r="F52" s="1" t="s">
        <v>158</v>
      </c>
      <c r="G52" s="3">
        <v>680</v>
      </c>
    </row>
    <row r="53" spans="1:7" x14ac:dyDescent="0.35">
      <c r="A53" s="1"/>
      <c r="B53" s="1"/>
      <c r="C53" s="1"/>
      <c r="D53" s="1"/>
      <c r="E53" s="1"/>
      <c r="F53" s="1" t="s">
        <v>159</v>
      </c>
      <c r="G53" s="3">
        <v>1946.19</v>
      </c>
    </row>
    <row r="54" spans="1:7" x14ac:dyDescent="0.35">
      <c r="A54" s="1"/>
      <c r="B54" s="1"/>
      <c r="C54" s="1"/>
      <c r="D54" s="1"/>
      <c r="E54" s="1"/>
      <c r="F54" s="1" t="s">
        <v>160</v>
      </c>
      <c r="G54" s="3">
        <v>4411.8900000000003</v>
      </c>
    </row>
    <row r="55" spans="1:7" x14ac:dyDescent="0.35">
      <c r="A55" s="1"/>
      <c r="B55" s="1"/>
      <c r="C55" s="1"/>
      <c r="D55" s="1"/>
      <c r="E55" s="1"/>
      <c r="F55" s="1" t="s">
        <v>161</v>
      </c>
      <c r="G55" s="3">
        <v>20</v>
      </c>
    </row>
    <row r="56" spans="1:7" x14ac:dyDescent="0.35">
      <c r="A56" s="1"/>
      <c r="B56" s="1"/>
      <c r="C56" s="1"/>
      <c r="D56" s="1"/>
      <c r="E56" s="1"/>
      <c r="F56" s="1" t="s">
        <v>162</v>
      </c>
      <c r="G56" s="3">
        <v>2308.87</v>
      </c>
    </row>
    <row r="57" spans="1:7" x14ac:dyDescent="0.35">
      <c r="A57" s="1"/>
      <c r="B57" s="1"/>
      <c r="C57" s="1"/>
      <c r="D57" s="1"/>
      <c r="E57" s="1"/>
      <c r="F57" s="1" t="s">
        <v>163</v>
      </c>
      <c r="G57" s="3">
        <v>-76.52</v>
      </c>
    </row>
    <row r="58" spans="1:7" x14ac:dyDescent="0.35">
      <c r="A58" s="1"/>
      <c r="B58" s="1"/>
      <c r="C58" s="1"/>
      <c r="D58" s="1"/>
      <c r="E58" s="1"/>
      <c r="F58" s="1" t="s">
        <v>164</v>
      </c>
      <c r="G58" s="3">
        <v>3077.05</v>
      </c>
    </row>
    <row r="59" spans="1:7" x14ac:dyDescent="0.35">
      <c r="A59" s="1"/>
      <c r="B59" s="1"/>
      <c r="C59" s="1"/>
      <c r="D59" s="1"/>
      <c r="E59" s="1"/>
      <c r="F59" s="1" t="s">
        <v>165</v>
      </c>
      <c r="G59" s="3">
        <v>1660</v>
      </c>
    </row>
    <row r="60" spans="1:7" x14ac:dyDescent="0.35">
      <c r="A60" s="1"/>
      <c r="B60" s="1"/>
      <c r="C60" s="1"/>
      <c r="D60" s="1"/>
      <c r="E60" s="1"/>
      <c r="F60" s="1" t="s">
        <v>166</v>
      </c>
      <c r="G60" s="3">
        <v>20</v>
      </c>
    </row>
    <row r="61" spans="1:7" x14ac:dyDescent="0.35">
      <c r="A61" s="1"/>
      <c r="B61" s="1"/>
      <c r="C61" s="1"/>
      <c r="D61" s="1"/>
      <c r="E61" s="1"/>
      <c r="F61" s="1" t="s">
        <v>167</v>
      </c>
      <c r="G61" s="3">
        <v>4007</v>
      </c>
    </row>
    <row r="62" spans="1:7" x14ac:dyDescent="0.35">
      <c r="A62" s="1"/>
      <c r="B62" s="1"/>
      <c r="C62" s="1"/>
      <c r="D62" s="1"/>
      <c r="E62" s="1"/>
      <c r="F62" s="1" t="s">
        <v>168</v>
      </c>
      <c r="G62" s="3">
        <v>50</v>
      </c>
    </row>
    <row r="63" spans="1:7" x14ac:dyDescent="0.35">
      <c r="A63" s="1"/>
      <c r="B63" s="1"/>
      <c r="C63" s="1"/>
      <c r="D63" s="1"/>
      <c r="E63" s="1"/>
      <c r="F63" s="1" t="s">
        <v>169</v>
      </c>
      <c r="G63" s="3">
        <v>50</v>
      </c>
    </row>
    <row r="64" spans="1:7" x14ac:dyDescent="0.35">
      <c r="A64" s="1"/>
      <c r="B64" s="1"/>
      <c r="C64" s="1"/>
      <c r="D64" s="1"/>
      <c r="E64" s="1"/>
      <c r="F64" s="1" t="s">
        <v>170</v>
      </c>
      <c r="G64" s="3">
        <v>20</v>
      </c>
    </row>
    <row r="65" spans="1:7" x14ac:dyDescent="0.35">
      <c r="A65" s="1"/>
      <c r="B65" s="1"/>
      <c r="C65" s="1"/>
      <c r="D65" s="1"/>
      <c r="E65" s="1"/>
      <c r="F65" s="1" t="s">
        <v>171</v>
      </c>
      <c r="G65" s="3">
        <v>40</v>
      </c>
    </row>
    <row r="66" spans="1:7" x14ac:dyDescent="0.35">
      <c r="A66" s="1"/>
      <c r="B66" s="1"/>
      <c r="C66" s="1"/>
      <c r="D66" s="1"/>
      <c r="E66" s="1"/>
      <c r="F66" s="1" t="s">
        <v>172</v>
      </c>
      <c r="G66" s="3">
        <v>20</v>
      </c>
    </row>
    <row r="67" spans="1:7" x14ac:dyDescent="0.35">
      <c r="A67" s="1"/>
      <c r="B67" s="1"/>
      <c r="C67" s="1"/>
      <c r="D67" s="1"/>
      <c r="E67" s="1"/>
      <c r="F67" s="1" t="s">
        <v>173</v>
      </c>
      <c r="G67" s="3">
        <v>2000</v>
      </c>
    </row>
    <row r="68" spans="1:7" x14ac:dyDescent="0.35">
      <c r="A68" s="1"/>
      <c r="B68" s="1"/>
      <c r="C68" s="1"/>
      <c r="D68" s="1"/>
      <c r="E68" s="1"/>
      <c r="F68" s="1" t="s">
        <v>174</v>
      </c>
      <c r="G68" s="3">
        <v>5327.54</v>
      </c>
    </row>
    <row r="69" spans="1:7" x14ac:dyDescent="0.35">
      <c r="A69" s="1"/>
      <c r="B69" s="1"/>
      <c r="C69" s="1"/>
      <c r="D69" s="1"/>
      <c r="E69" s="1"/>
      <c r="F69" s="1" t="s">
        <v>175</v>
      </c>
      <c r="G69" s="3">
        <v>120</v>
      </c>
    </row>
    <row r="70" spans="1:7" x14ac:dyDescent="0.35">
      <c r="A70" s="1"/>
      <c r="B70" s="1"/>
      <c r="C70" s="1"/>
      <c r="D70" s="1"/>
      <c r="E70" s="1"/>
      <c r="F70" s="1" t="s">
        <v>176</v>
      </c>
      <c r="G70" s="3">
        <v>90</v>
      </c>
    </row>
    <row r="71" spans="1:7" x14ac:dyDescent="0.35">
      <c r="A71" s="1"/>
      <c r="B71" s="1"/>
      <c r="C71" s="1"/>
      <c r="D71" s="1"/>
      <c r="E71" s="1"/>
      <c r="F71" s="1" t="s">
        <v>177</v>
      </c>
      <c r="G71" s="3">
        <v>60</v>
      </c>
    </row>
    <row r="72" spans="1:7" x14ac:dyDescent="0.35">
      <c r="A72" s="1"/>
      <c r="B72" s="1"/>
      <c r="C72" s="1"/>
      <c r="D72" s="1"/>
      <c r="E72" s="1"/>
      <c r="F72" s="1" t="s">
        <v>178</v>
      </c>
      <c r="G72" s="3">
        <v>2986.03</v>
      </c>
    </row>
    <row r="73" spans="1:7" x14ac:dyDescent="0.35">
      <c r="A73" s="1"/>
      <c r="B73" s="1"/>
      <c r="C73" s="1"/>
      <c r="D73" s="1"/>
      <c r="E73" s="1"/>
      <c r="F73" s="1" t="s">
        <v>179</v>
      </c>
      <c r="G73" s="3">
        <v>151.30000000000001</v>
      </c>
    </row>
    <row r="74" spans="1:7" x14ac:dyDescent="0.35">
      <c r="A74" s="1"/>
      <c r="B74" s="1"/>
      <c r="C74" s="1"/>
      <c r="D74" s="1"/>
      <c r="E74" s="1"/>
      <c r="F74" s="1" t="s">
        <v>180</v>
      </c>
      <c r="G74" s="3">
        <v>8990.2199999999993</v>
      </c>
    </row>
    <row r="75" spans="1:7" x14ac:dyDescent="0.35">
      <c r="A75" s="1"/>
      <c r="B75" s="1"/>
      <c r="C75" s="1"/>
      <c r="D75" s="1"/>
      <c r="E75" s="1"/>
      <c r="F75" s="1" t="s">
        <v>181</v>
      </c>
      <c r="G75" s="3">
        <v>20</v>
      </c>
    </row>
    <row r="76" spans="1:7" x14ac:dyDescent="0.35">
      <c r="A76" s="1"/>
      <c r="B76" s="1"/>
      <c r="C76" s="1"/>
      <c r="D76" s="1"/>
      <c r="E76" s="1"/>
      <c r="F76" s="1" t="s">
        <v>182</v>
      </c>
      <c r="G76" s="3">
        <v>40</v>
      </c>
    </row>
    <row r="77" spans="1:7" x14ac:dyDescent="0.35">
      <c r="A77" s="1"/>
      <c r="B77" s="1"/>
      <c r="C77" s="1"/>
      <c r="D77" s="1"/>
      <c r="E77" s="1"/>
      <c r="F77" s="1" t="s">
        <v>183</v>
      </c>
      <c r="G77" s="3">
        <v>60</v>
      </c>
    </row>
    <row r="78" spans="1:7" x14ac:dyDescent="0.35">
      <c r="A78" s="1"/>
      <c r="B78" s="1"/>
      <c r="C78" s="1"/>
      <c r="D78" s="1"/>
      <c r="E78" s="1"/>
      <c r="F78" s="1" t="s">
        <v>184</v>
      </c>
      <c r="G78" s="3">
        <v>80</v>
      </c>
    </row>
    <row r="79" spans="1:7" x14ac:dyDescent="0.35">
      <c r="A79" s="1"/>
      <c r="B79" s="1"/>
      <c r="C79" s="1"/>
      <c r="D79" s="1"/>
      <c r="E79" s="1"/>
      <c r="F79" s="1" t="s">
        <v>185</v>
      </c>
      <c r="G79" s="3">
        <v>296.8</v>
      </c>
    </row>
    <row r="80" spans="1:7" x14ac:dyDescent="0.35">
      <c r="A80" s="1"/>
      <c r="B80" s="1"/>
      <c r="C80" s="1"/>
      <c r="D80" s="1"/>
      <c r="E80" s="1"/>
      <c r="F80" s="1" t="s">
        <v>186</v>
      </c>
      <c r="G80" s="3">
        <v>20</v>
      </c>
    </row>
    <row r="81" spans="1:7" x14ac:dyDescent="0.35">
      <c r="A81" s="1"/>
      <c r="B81" s="1"/>
      <c r="C81" s="1"/>
      <c r="D81" s="1"/>
      <c r="E81" s="1"/>
      <c r="F81" s="1" t="s">
        <v>187</v>
      </c>
      <c r="G81" s="3">
        <v>5165.3599999999997</v>
      </c>
    </row>
    <row r="82" spans="1:7" x14ac:dyDescent="0.35">
      <c r="A82" s="1"/>
      <c r="B82" s="1"/>
      <c r="C82" s="1"/>
      <c r="D82" s="1"/>
      <c r="E82" s="1"/>
      <c r="F82" s="1" t="s">
        <v>188</v>
      </c>
      <c r="G82" s="3">
        <v>513.9</v>
      </c>
    </row>
    <row r="83" spans="1:7" x14ac:dyDescent="0.35">
      <c r="A83" s="1"/>
      <c r="B83" s="1"/>
      <c r="C83" s="1"/>
      <c r="D83" s="1"/>
      <c r="E83" s="1"/>
      <c r="F83" s="1" t="s">
        <v>189</v>
      </c>
      <c r="G83" s="3">
        <v>3736.64</v>
      </c>
    </row>
    <row r="84" spans="1:7" x14ac:dyDescent="0.35">
      <c r="A84" s="1"/>
      <c r="B84" s="1"/>
      <c r="C84" s="1"/>
      <c r="D84" s="1"/>
      <c r="E84" s="1"/>
      <c r="F84" s="1" t="s">
        <v>190</v>
      </c>
      <c r="G84" s="3">
        <v>-1186.27</v>
      </c>
    </row>
    <row r="85" spans="1:7" x14ac:dyDescent="0.35">
      <c r="A85" s="1"/>
      <c r="B85" s="1"/>
      <c r="C85" s="1"/>
      <c r="D85" s="1"/>
      <c r="E85" s="1"/>
      <c r="F85" s="1" t="s">
        <v>191</v>
      </c>
      <c r="G85" s="3">
        <v>3704.77</v>
      </c>
    </row>
    <row r="86" spans="1:7" x14ac:dyDescent="0.35">
      <c r="A86" s="1"/>
      <c r="B86" s="1"/>
      <c r="C86" s="1"/>
      <c r="D86" s="1"/>
      <c r="E86" s="1"/>
      <c r="F86" s="1" t="s">
        <v>192</v>
      </c>
      <c r="G86" s="3">
        <v>9101.19</v>
      </c>
    </row>
    <row r="87" spans="1:7" x14ac:dyDescent="0.35">
      <c r="A87" s="1"/>
      <c r="B87" s="1"/>
      <c r="C87" s="1"/>
      <c r="D87" s="1"/>
      <c r="E87" s="1"/>
      <c r="F87" s="1" t="s">
        <v>193</v>
      </c>
      <c r="G87" s="3">
        <v>20</v>
      </c>
    </row>
    <row r="88" spans="1:7" x14ac:dyDescent="0.35">
      <c r="A88" s="1"/>
      <c r="B88" s="1"/>
      <c r="C88" s="1"/>
      <c r="D88" s="1"/>
      <c r="E88" s="1"/>
      <c r="F88" s="1" t="s">
        <v>194</v>
      </c>
      <c r="G88" s="3">
        <v>564.86</v>
      </c>
    </row>
    <row r="89" spans="1:7" x14ac:dyDescent="0.35">
      <c r="A89" s="1"/>
      <c r="B89" s="1"/>
      <c r="C89" s="1"/>
      <c r="D89" s="1"/>
      <c r="E89" s="1"/>
      <c r="F89" s="1" t="s">
        <v>195</v>
      </c>
      <c r="G89" s="3">
        <v>902.74</v>
      </c>
    </row>
    <row r="90" spans="1:7" x14ac:dyDescent="0.35">
      <c r="A90" s="1"/>
      <c r="B90" s="1"/>
      <c r="C90" s="1"/>
      <c r="D90" s="1"/>
      <c r="E90" s="1"/>
      <c r="F90" s="1" t="s">
        <v>196</v>
      </c>
      <c r="G90" s="3">
        <v>40</v>
      </c>
    </row>
    <row r="91" spans="1:7" x14ac:dyDescent="0.35">
      <c r="A91" s="1"/>
      <c r="B91" s="1"/>
      <c r="C91" s="1"/>
      <c r="D91" s="1"/>
      <c r="E91" s="1"/>
      <c r="F91" s="1" t="s">
        <v>197</v>
      </c>
      <c r="G91" s="3">
        <v>60</v>
      </c>
    </row>
    <row r="92" spans="1:7" x14ac:dyDescent="0.35">
      <c r="A92" s="1"/>
      <c r="B92" s="1"/>
      <c r="C92" s="1"/>
      <c r="D92" s="1"/>
      <c r="E92" s="1"/>
      <c r="F92" s="1" t="s">
        <v>198</v>
      </c>
      <c r="G92" s="3">
        <v>320</v>
      </c>
    </row>
    <row r="93" spans="1:7" x14ac:dyDescent="0.35">
      <c r="A93" s="1"/>
      <c r="B93" s="1"/>
      <c r="C93" s="1"/>
      <c r="D93" s="1"/>
      <c r="E93" s="1"/>
      <c r="F93" s="1" t="s">
        <v>199</v>
      </c>
      <c r="G93" s="3">
        <v>20</v>
      </c>
    </row>
    <row r="94" spans="1:7" x14ac:dyDescent="0.35">
      <c r="A94" s="1"/>
      <c r="B94" s="1"/>
      <c r="C94" s="1"/>
      <c r="D94" s="1"/>
      <c r="E94" s="1"/>
      <c r="F94" s="1" t="s">
        <v>200</v>
      </c>
      <c r="G94" s="3">
        <v>160</v>
      </c>
    </row>
    <row r="95" spans="1:7" x14ac:dyDescent="0.35">
      <c r="A95" s="1"/>
      <c r="B95" s="1"/>
      <c r="C95" s="1"/>
      <c r="D95" s="1"/>
      <c r="E95" s="1"/>
      <c r="F95" s="1" t="s">
        <v>201</v>
      </c>
      <c r="G95" s="3">
        <v>60</v>
      </c>
    </row>
    <row r="96" spans="1:7" x14ac:dyDescent="0.35">
      <c r="A96" s="1"/>
      <c r="B96" s="1"/>
      <c r="C96" s="1"/>
      <c r="D96" s="1"/>
      <c r="E96" s="1"/>
      <c r="F96" s="1" t="s">
        <v>202</v>
      </c>
      <c r="G96" s="3">
        <v>310</v>
      </c>
    </row>
    <row r="97" spans="1:7" x14ac:dyDescent="0.35">
      <c r="A97" s="1"/>
      <c r="B97" s="1"/>
      <c r="C97" s="1"/>
      <c r="D97" s="1"/>
      <c r="E97" s="1"/>
      <c r="F97" s="1" t="s">
        <v>203</v>
      </c>
      <c r="G97" s="3">
        <v>20</v>
      </c>
    </row>
    <row r="98" spans="1:7" x14ac:dyDescent="0.35">
      <c r="A98" s="1"/>
      <c r="B98" s="1"/>
      <c r="C98" s="1"/>
      <c r="D98" s="1"/>
      <c r="E98" s="1"/>
      <c r="F98" s="1" t="s">
        <v>204</v>
      </c>
      <c r="G98" s="3">
        <v>20</v>
      </c>
    </row>
    <row r="99" spans="1:7" x14ac:dyDescent="0.35">
      <c r="A99" s="1"/>
      <c r="B99" s="1"/>
      <c r="C99" s="1"/>
      <c r="D99" s="1"/>
      <c r="E99" s="1"/>
      <c r="F99" s="1" t="s">
        <v>205</v>
      </c>
      <c r="G99" s="3">
        <v>1239.45</v>
      </c>
    </row>
    <row r="100" spans="1:7" x14ac:dyDescent="0.35">
      <c r="A100" s="1"/>
      <c r="B100" s="1"/>
      <c r="C100" s="1"/>
      <c r="D100" s="1"/>
      <c r="E100" s="1"/>
      <c r="F100" s="1" t="s">
        <v>206</v>
      </c>
      <c r="G100" s="3">
        <v>40</v>
      </c>
    </row>
    <row r="101" spans="1:7" x14ac:dyDescent="0.35">
      <c r="A101" s="1"/>
      <c r="B101" s="1"/>
      <c r="C101" s="1"/>
      <c r="D101" s="1"/>
      <c r="E101" s="1"/>
      <c r="F101" s="1" t="s">
        <v>207</v>
      </c>
      <c r="G101" s="3">
        <v>170.66</v>
      </c>
    </row>
    <row r="102" spans="1:7" x14ac:dyDescent="0.35">
      <c r="A102" s="1"/>
      <c r="B102" s="1"/>
      <c r="C102" s="1"/>
      <c r="D102" s="1"/>
      <c r="E102" s="1"/>
      <c r="F102" s="1" t="s">
        <v>208</v>
      </c>
      <c r="G102" s="3">
        <v>80</v>
      </c>
    </row>
    <row r="103" spans="1:7" x14ac:dyDescent="0.35">
      <c r="A103" s="1"/>
      <c r="B103" s="1"/>
      <c r="C103" s="1"/>
      <c r="D103" s="1"/>
      <c r="E103" s="1"/>
      <c r="F103" s="1" t="s">
        <v>209</v>
      </c>
      <c r="G103" s="3">
        <v>6654.75</v>
      </c>
    </row>
    <row r="104" spans="1:7" x14ac:dyDescent="0.35">
      <c r="A104" s="1"/>
      <c r="B104" s="1"/>
      <c r="C104" s="1"/>
      <c r="D104" s="1"/>
      <c r="E104" s="1"/>
      <c r="F104" s="1" t="s">
        <v>210</v>
      </c>
      <c r="G104" s="3">
        <v>155</v>
      </c>
    </row>
    <row r="105" spans="1:7" x14ac:dyDescent="0.35">
      <c r="A105" s="1"/>
      <c r="B105" s="1"/>
      <c r="C105" s="1"/>
      <c r="D105" s="1"/>
      <c r="E105" s="1"/>
      <c r="F105" s="1" t="s">
        <v>211</v>
      </c>
      <c r="G105" s="3">
        <v>20</v>
      </c>
    </row>
    <row r="106" spans="1:7" x14ac:dyDescent="0.35">
      <c r="A106" s="1"/>
      <c r="B106" s="1"/>
      <c r="C106" s="1"/>
      <c r="D106" s="1"/>
      <c r="E106" s="1"/>
      <c r="F106" s="1" t="s">
        <v>212</v>
      </c>
      <c r="G106" s="3">
        <v>180</v>
      </c>
    </row>
    <row r="107" spans="1:7" x14ac:dyDescent="0.35">
      <c r="A107" s="1"/>
      <c r="B107" s="1"/>
      <c r="C107" s="1"/>
      <c r="D107" s="1"/>
      <c r="E107" s="1"/>
      <c r="F107" s="1" t="s">
        <v>213</v>
      </c>
      <c r="G107" s="3">
        <v>60</v>
      </c>
    </row>
    <row r="108" spans="1:7" x14ac:dyDescent="0.35">
      <c r="A108" s="1"/>
      <c r="B108" s="1"/>
      <c r="C108" s="1"/>
      <c r="D108" s="1"/>
      <c r="E108" s="1"/>
      <c r="F108" s="1" t="s">
        <v>214</v>
      </c>
      <c r="G108" s="3">
        <v>326</v>
      </c>
    </row>
    <row r="109" spans="1:7" x14ac:dyDescent="0.35">
      <c r="A109" s="1"/>
      <c r="B109" s="1"/>
      <c r="C109" s="1"/>
      <c r="D109" s="1"/>
      <c r="E109" s="1"/>
      <c r="F109" s="1" t="s">
        <v>215</v>
      </c>
      <c r="G109" s="3">
        <v>95.8</v>
      </c>
    </row>
    <row r="110" spans="1:7" x14ac:dyDescent="0.35">
      <c r="A110" s="1"/>
      <c r="B110" s="1"/>
      <c r="C110" s="1"/>
      <c r="D110" s="1"/>
      <c r="E110" s="1"/>
      <c r="F110" s="1" t="s">
        <v>216</v>
      </c>
      <c r="G110" s="3">
        <v>20</v>
      </c>
    </row>
    <row r="111" spans="1:7" x14ac:dyDescent="0.35">
      <c r="A111" s="1"/>
      <c r="B111" s="1"/>
      <c r="C111" s="1"/>
      <c r="D111" s="1"/>
      <c r="E111" s="1"/>
      <c r="F111" s="1" t="s">
        <v>217</v>
      </c>
      <c r="G111" s="3">
        <v>-5688.43</v>
      </c>
    </row>
    <row r="112" spans="1:7" x14ac:dyDescent="0.35">
      <c r="A112" s="1"/>
      <c r="B112" s="1"/>
      <c r="C112" s="1"/>
      <c r="D112" s="1"/>
      <c r="E112" s="1"/>
      <c r="F112" s="1" t="s">
        <v>218</v>
      </c>
      <c r="G112" s="3">
        <v>66.5</v>
      </c>
    </row>
    <row r="113" spans="1:7" x14ac:dyDescent="0.35">
      <c r="A113" s="1"/>
      <c r="B113" s="1"/>
      <c r="C113" s="1"/>
      <c r="D113" s="1"/>
      <c r="E113" s="1"/>
      <c r="F113" s="1" t="s">
        <v>219</v>
      </c>
      <c r="G113" s="3">
        <v>14884.59</v>
      </c>
    </row>
    <row r="114" spans="1:7" x14ac:dyDescent="0.35">
      <c r="A114" s="1"/>
      <c r="B114" s="1"/>
      <c r="C114" s="1"/>
      <c r="D114" s="1"/>
      <c r="E114" s="1"/>
      <c r="F114" s="1" t="s">
        <v>220</v>
      </c>
      <c r="G114" s="3">
        <v>2080</v>
      </c>
    </row>
    <row r="115" spans="1:7" x14ac:dyDescent="0.35">
      <c r="A115" s="1"/>
      <c r="B115" s="1"/>
      <c r="C115" s="1"/>
      <c r="D115" s="1"/>
      <c r="E115" s="1"/>
      <c r="F115" s="1" t="s">
        <v>221</v>
      </c>
      <c r="G115" s="3">
        <v>220</v>
      </c>
    </row>
    <row r="116" spans="1:7" x14ac:dyDescent="0.35">
      <c r="A116" s="1"/>
      <c r="B116" s="1"/>
      <c r="C116" s="1"/>
      <c r="D116" s="1"/>
      <c r="E116" s="1"/>
      <c r="F116" s="1" t="s">
        <v>222</v>
      </c>
      <c r="G116" s="3">
        <v>20</v>
      </c>
    </row>
    <row r="117" spans="1:7" x14ac:dyDescent="0.35">
      <c r="A117" s="1"/>
      <c r="B117" s="1"/>
      <c r="C117" s="1"/>
      <c r="D117" s="1"/>
      <c r="E117" s="1"/>
      <c r="F117" s="1" t="s">
        <v>223</v>
      </c>
      <c r="G117" s="3">
        <v>20</v>
      </c>
    </row>
    <row r="118" spans="1:7" x14ac:dyDescent="0.35">
      <c r="A118" s="1"/>
      <c r="B118" s="1"/>
      <c r="C118" s="1"/>
      <c r="D118" s="1"/>
      <c r="E118" s="1"/>
      <c r="F118" s="1" t="s">
        <v>224</v>
      </c>
      <c r="G118" s="3">
        <v>970.93</v>
      </c>
    </row>
    <row r="119" spans="1:7" x14ac:dyDescent="0.35">
      <c r="A119" s="1"/>
      <c r="B119" s="1"/>
      <c r="C119" s="1"/>
      <c r="D119" s="1"/>
      <c r="E119" s="1"/>
      <c r="F119" s="1" t="s">
        <v>225</v>
      </c>
      <c r="G119" s="3">
        <v>45</v>
      </c>
    </row>
    <row r="120" spans="1:7" x14ac:dyDescent="0.35">
      <c r="A120" s="1"/>
      <c r="B120" s="1"/>
      <c r="C120" s="1"/>
      <c r="D120" s="1"/>
      <c r="E120" s="1"/>
      <c r="F120" s="1" t="s">
        <v>226</v>
      </c>
      <c r="G120" s="3">
        <v>40</v>
      </c>
    </row>
    <row r="121" spans="1:7" x14ac:dyDescent="0.35">
      <c r="A121" s="1"/>
      <c r="B121" s="1"/>
      <c r="C121" s="1"/>
      <c r="D121" s="1"/>
      <c r="E121" s="1"/>
      <c r="F121" s="1" t="s">
        <v>227</v>
      </c>
      <c r="G121" s="3">
        <v>2653.54</v>
      </c>
    </row>
    <row r="122" spans="1:7" ht="15" thickBot="1" x14ac:dyDescent="0.4">
      <c r="A122" s="1"/>
      <c r="B122" s="1"/>
      <c r="C122" s="1"/>
      <c r="D122" s="1"/>
      <c r="E122" s="1"/>
      <c r="F122" s="1" t="s">
        <v>228</v>
      </c>
      <c r="G122" s="6">
        <v>1487.03</v>
      </c>
    </row>
    <row r="123" spans="1:7" x14ac:dyDescent="0.35">
      <c r="A123" s="1"/>
      <c r="B123" s="1"/>
      <c r="C123" s="1"/>
      <c r="D123" s="1"/>
      <c r="E123" s="1" t="s">
        <v>229</v>
      </c>
      <c r="F123" s="1"/>
      <c r="G123" s="3">
        <f>ROUND(SUM(G30:G122),5)</f>
        <v>103587.9</v>
      </c>
    </row>
    <row r="124" spans="1:7" ht="29" customHeight="1" x14ac:dyDescent="0.35">
      <c r="A124" s="1"/>
      <c r="B124" s="1"/>
      <c r="C124" s="1"/>
      <c r="D124" s="1"/>
      <c r="E124" s="1" t="s">
        <v>230</v>
      </c>
      <c r="F124" s="1"/>
      <c r="G124" s="3"/>
    </row>
    <row r="125" spans="1:7" x14ac:dyDescent="0.35">
      <c r="A125" s="1"/>
      <c r="B125" s="1"/>
      <c r="C125" s="1"/>
      <c r="D125" s="1"/>
      <c r="E125" s="1"/>
      <c r="F125" s="1" t="s">
        <v>231</v>
      </c>
      <c r="G125" s="3">
        <v>48.25</v>
      </c>
    </row>
    <row r="126" spans="1:7" x14ac:dyDescent="0.35">
      <c r="A126" s="1"/>
      <c r="B126" s="1"/>
      <c r="C126" s="1"/>
      <c r="D126" s="1"/>
      <c r="E126" s="1"/>
      <c r="F126" s="1" t="s">
        <v>232</v>
      </c>
      <c r="G126" s="3">
        <v>20</v>
      </c>
    </row>
    <row r="127" spans="1:7" x14ac:dyDescent="0.35">
      <c r="A127" s="1"/>
      <c r="B127" s="1"/>
      <c r="C127" s="1"/>
      <c r="D127" s="1"/>
      <c r="E127" s="1"/>
      <c r="F127" s="1" t="s">
        <v>233</v>
      </c>
      <c r="G127" s="3">
        <v>970.92</v>
      </c>
    </row>
    <row r="128" spans="1:7" x14ac:dyDescent="0.35">
      <c r="A128" s="1"/>
      <c r="B128" s="1"/>
      <c r="C128" s="1"/>
      <c r="D128" s="1"/>
      <c r="E128" s="1"/>
      <c r="F128" s="1" t="s">
        <v>234</v>
      </c>
      <c r="G128" s="3">
        <v>20</v>
      </c>
    </row>
    <row r="129" spans="1:7" x14ac:dyDescent="0.35">
      <c r="A129" s="1"/>
      <c r="B129" s="1"/>
      <c r="C129" s="1"/>
      <c r="D129" s="1"/>
      <c r="E129" s="1"/>
      <c r="F129" s="1" t="s">
        <v>235</v>
      </c>
      <c r="G129" s="3">
        <v>518.91999999999996</v>
      </c>
    </row>
    <row r="130" spans="1:7" x14ac:dyDescent="0.35">
      <c r="A130" s="1"/>
      <c r="B130" s="1"/>
      <c r="C130" s="1"/>
      <c r="D130" s="1"/>
      <c r="E130" s="1"/>
      <c r="F130" s="1" t="s">
        <v>236</v>
      </c>
      <c r="G130" s="3">
        <v>500</v>
      </c>
    </row>
    <row r="131" spans="1:7" x14ac:dyDescent="0.35">
      <c r="A131" s="1"/>
      <c r="B131" s="1"/>
      <c r="C131" s="1"/>
      <c r="D131" s="1"/>
      <c r="E131" s="1"/>
      <c r="F131" s="1" t="s">
        <v>237</v>
      </c>
      <c r="G131" s="3">
        <v>-173.87</v>
      </c>
    </row>
    <row r="132" spans="1:7" ht="15" thickBot="1" x14ac:dyDescent="0.4">
      <c r="A132" s="1"/>
      <c r="B132" s="1"/>
      <c r="C132" s="1"/>
      <c r="D132" s="1"/>
      <c r="E132" s="1"/>
      <c r="F132" s="1" t="s">
        <v>238</v>
      </c>
      <c r="G132" s="6">
        <v>510</v>
      </c>
    </row>
    <row r="133" spans="1:7" x14ac:dyDescent="0.35">
      <c r="A133" s="1"/>
      <c r="B133" s="1"/>
      <c r="C133" s="1"/>
      <c r="D133" s="1"/>
      <c r="E133" s="1" t="s">
        <v>239</v>
      </c>
      <c r="F133" s="1"/>
      <c r="G133" s="3">
        <f>ROUND(SUM(G124:G132),5)</f>
        <v>2414.2199999999998</v>
      </c>
    </row>
    <row r="134" spans="1:7" ht="29" customHeight="1" x14ac:dyDescent="0.35">
      <c r="A134" s="1"/>
      <c r="B134" s="1"/>
      <c r="C134" s="1"/>
      <c r="D134" s="1"/>
      <c r="E134" s="1" t="s">
        <v>240</v>
      </c>
      <c r="F134" s="1"/>
      <c r="G134" s="3"/>
    </row>
    <row r="135" spans="1:7" ht="15" thickBot="1" x14ac:dyDescent="0.4">
      <c r="A135" s="1"/>
      <c r="B135" s="1"/>
      <c r="C135" s="1"/>
      <c r="D135" s="1"/>
      <c r="E135" s="1"/>
      <c r="F135" s="1" t="s">
        <v>241</v>
      </c>
      <c r="G135" s="4">
        <v>2269.17</v>
      </c>
    </row>
    <row r="136" spans="1:7" ht="15" thickBot="1" x14ac:dyDescent="0.4">
      <c r="A136" s="1"/>
      <c r="B136" s="1"/>
      <c r="C136" s="1"/>
      <c r="D136" s="1"/>
      <c r="E136" s="1" t="s">
        <v>242</v>
      </c>
      <c r="F136" s="1"/>
      <c r="G136" s="7">
        <f>ROUND(SUM(G134:G135),5)</f>
        <v>2269.17</v>
      </c>
    </row>
    <row r="137" spans="1:7" ht="29" customHeight="1" thickBot="1" x14ac:dyDescent="0.4">
      <c r="A137" s="1"/>
      <c r="B137" s="1"/>
      <c r="C137" s="1"/>
      <c r="D137" s="1" t="s">
        <v>243</v>
      </c>
      <c r="E137" s="1"/>
      <c r="F137" s="1"/>
      <c r="G137" s="7">
        <f>ROUND(SUM(G26:G29)+G123+G133+G136,5)</f>
        <v>108008.81</v>
      </c>
    </row>
    <row r="138" spans="1:7" ht="29" customHeight="1" thickBot="1" x14ac:dyDescent="0.4">
      <c r="A138" s="1"/>
      <c r="B138" s="1"/>
      <c r="C138" s="1" t="s">
        <v>244</v>
      </c>
      <c r="D138" s="1"/>
      <c r="E138" s="1"/>
      <c r="F138" s="1"/>
      <c r="G138" s="5">
        <f>ROUND(G25+G137,5)</f>
        <v>108008.81</v>
      </c>
    </row>
    <row r="139" spans="1:7" ht="29" customHeight="1" x14ac:dyDescent="0.35">
      <c r="A139" s="1"/>
      <c r="B139" s="1" t="s">
        <v>245</v>
      </c>
      <c r="C139" s="1"/>
      <c r="D139" s="1"/>
      <c r="E139" s="1"/>
      <c r="F139" s="1"/>
      <c r="G139" s="3">
        <f>ROUND(G24+G138,5)</f>
        <v>108008.81</v>
      </c>
    </row>
    <row r="140" spans="1:7" ht="29" customHeight="1" x14ac:dyDescent="0.35">
      <c r="A140" s="1"/>
      <c r="B140" s="1" t="s">
        <v>246</v>
      </c>
      <c r="C140" s="1"/>
      <c r="D140" s="1"/>
      <c r="E140" s="1"/>
      <c r="F140" s="1"/>
      <c r="G140" s="3"/>
    </row>
    <row r="141" spans="1:7" x14ac:dyDescent="0.35">
      <c r="A141" s="1"/>
      <c r="B141" s="1"/>
      <c r="C141" s="1" t="s">
        <v>247</v>
      </c>
      <c r="D141" s="1"/>
      <c r="E141" s="1"/>
      <c r="F141" s="1"/>
      <c r="G141" s="3">
        <v>195272.12</v>
      </c>
    </row>
    <row r="142" spans="1:7" ht="15" thickBot="1" x14ac:dyDescent="0.4">
      <c r="A142" s="1"/>
      <c r="B142" s="1"/>
      <c r="C142" s="1" t="s">
        <v>248</v>
      </c>
      <c r="D142" s="1"/>
      <c r="E142" s="1"/>
      <c r="F142" s="1"/>
      <c r="G142" s="4">
        <v>153415.25</v>
      </c>
    </row>
    <row r="143" spans="1:7" ht="15" thickBot="1" x14ac:dyDescent="0.4">
      <c r="A143" s="1"/>
      <c r="B143" s="1" t="s">
        <v>249</v>
      </c>
      <c r="C143" s="1"/>
      <c r="D143" s="1"/>
      <c r="E143" s="1"/>
      <c r="F143" s="1"/>
      <c r="G143" s="7">
        <f>ROUND(SUM(G140:G142),5)</f>
        <v>348687.37</v>
      </c>
    </row>
    <row r="144" spans="1:7" s="9" customFormat="1" ht="29" customHeight="1" thickBot="1" x14ac:dyDescent="0.3">
      <c r="A144" s="1" t="s">
        <v>250</v>
      </c>
      <c r="B144" s="1"/>
      <c r="C144" s="1"/>
      <c r="D144" s="1"/>
      <c r="E144" s="1"/>
      <c r="F144" s="1"/>
      <c r="G144" s="8">
        <f>ROUND(G23+G139+G143,5)</f>
        <v>456696.18</v>
      </c>
    </row>
    <row r="145" ht="15" thickTop="1" x14ac:dyDescent="0.35"/>
  </sheetData>
  <pageMargins left="0.7" right="0.7" top="0.75" bottom="0.75" header="0.25" footer="0.3"/>
  <pageSetup orientation="portrait" r:id="rId1"/>
  <headerFooter>
    <oddHeader>&amp;L&amp;"Arial,Bold"&amp;8 5:03 PM
&amp;"Arial,Bold"&amp;8 07/29/11
&amp;"Arial,Bold"&amp;8 Accrual Basis&amp;C&amp;"Arial,Bold"&amp;12 OWASP Foundation
&amp;"Arial,Bold"&amp;14 Balance Sheet
&amp;"Arial,Bold"&amp;10 As of June 30, 2011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5"/>
  <sheetViews>
    <sheetView tabSelected="1" workbookViewId="0">
      <pane xSplit="5" ySplit="1" topLeftCell="F62" activePane="bottomRight" state="frozenSplit"/>
      <selection pane="topRight" activeCell="G1" sqref="G1"/>
      <selection pane="bottomLeft" activeCell="A2" sqref="A2"/>
      <selection pane="bottomRight" activeCell="I6" sqref="I6"/>
    </sheetView>
  </sheetViews>
  <sheetFormatPr defaultRowHeight="14.5" x14ac:dyDescent="0.35"/>
  <cols>
    <col min="1" max="4" width="2.90625" style="13" customWidth="1"/>
    <col min="5" max="5" width="24.54296875" style="13" customWidth="1"/>
    <col min="6" max="6" width="9.453125" style="16" bestFit="1" customWidth="1"/>
    <col min="7" max="7" width="9.1796875" style="14" bestFit="1" customWidth="1"/>
    <col min="8" max="8" width="10.26953125" style="17" customWidth="1"/>
    <col min="11" max="19" width="2.90625" style="13" customWidth="1"/>
    <col min="20" max="20" width="23.26953125" style="13" customWidth="1"/>
    <col min="21" max="21" width="8.08984375" style="14" bestFit="1" customWidth="1"/>
  </cols>
  <sheetData>
    <row r="1" spans="1:21" s="12" customFormat="1" ht="15" thickBot="1" x14ac:dyDescent="0.4">
      <c r="A1" s="10"/>
      <c r="B1" s="10"/>
      <c r="C1" s="10"/>
      <c r="D1" s="10"/>
      <c r="E1" s="10"/>
      <c r="F1" s="11" t="s">
        <v>107</v>
      </c>
      <c r="G1" s="11" t="s">
        <v>0</v>
      </c>
      <c r="H1" s="21">
        <v>40695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1" t="s">
        <v>108</v>
      </c>
    </row>
    <row r="2" spans="1:21" ht="15" thickTop="1" x14ac:dyDescent="0.35">
      <c r="A2" s="1" t="s">
        <v>1</v>
      </c>
      <c r="B2" s="1"/>
      <c r="C2" s="1"/>
      <c r="D2" s="1"/>
      <c r="E2" s="1"/>
      <c r="F2" s="3"/>
      <c r="G2" s="3"/>
      <c r="H2" s="22"/>
      <c r="K2" s="1"/>
      <c r="L2" s="1"/>
      <c r="M2" s="1"/>
      <c r="N2" s="1"/>
      <c r="O2" s="1" t="s">
        <v>109</v>
      </c>
      <c r="P2" s="1"/>
      <c r="Q2" s="1"/>
      <c r="R2" s="1"/>
      <c r="S2" s="1"/>
      <c r="T2" s="1"/>
      <c r="U2" s="3"/>
    </row>
    <row r="3" spans="1:21" x14ac:dyDescent="0.35">
      <c r="A3" s="1"/>
      <c r="B3" s="1" t="s">
        <v>2</v>
      </c>
      <c r="C3" s="1"/>
      <c r="D3" s="1"/>
      <c r="E3" s="1"/>
      <c r="F3" s="3"/>
      <c r="G3" s="3"/>
      <c r="K3" s="1"/>
      <c r="L3" s="1"/>
      <c r="M3" s="1"/>
      <c r="N3" s="1"/>
      <c r="O3" s="1"/>
      <c r="P3" s="1" t="s">
        <v>110</v>
      </c>
      <c r="Q3" s="1"/>
      <c r="R3" s="1"/>
      <c r="S3" s="1"/>
      <c r="T3" s="1"/>
      <c r="U3" s="3"/>
    </row>
    <row r="4" spans="1:21" x14ac:dyDescent="0.35">
      <c r="A4" s="1"/>
      <c r="B4" s="1"/>
      <c r="C4" s="1" t="s">
        <v>3</v>
      </c>
      <c r="D4" s="1"/>
      <c r="E4" s="1"/>
      <c r="F4" s="3">
        <v>17878.349999999999</v>
      </c>
      <c r="G4" s="3">
        <v>24084.05</v>
      </c>
      <c r="H4" s="2">
        <f>G4-F4</f>
        <v>6205.7000000000007</v>
      </c>
      <c r="K4" s="1"/>
      <c r="L4" s="1"/>
      <c r="M4" s="1"/>
      <c r="N4" s="1"/>
      <c r="O4" s="1"/>
      <c r="P4" s="1"/>
      <c r="Q4" s="1" t="s">
        <v>111</v>
      </c>
      <c r="R4" s="1"/>
      <c r="S4" s="1"/>
      <c r="T4" s="1"/>
      <c r="U4" s="3"/>
    </row>
    <row r="5" spans="1:21" x14ac:dyDescent="0.35">
      <c r="A5" s="1"/>
      <c r="B5" s="1"/>
      <c r="C5" s="1" t="s">
        <v>4</v>
      </c>
      <c r="D5" s="1"/>
      <c r="E5" s="1"/>
      <c r="F5" s="3"/>
      <c r="G5" s="3"/>
      <c r="H5" s="2"/>
      <c r="K5" s="1"/>
      <c r="L5" s="1"/>
      <c r="M5" s="1"/>
      <c r="N5" s="1"/>
      <c r="O5" s="1"/>
      <c r="P5" s="1"/>
      <c r="Q5" s="1"/>
      <c r="R5" s="1" t="s">
        <v>112</v>
      </c>
      <c r="S5" s="1"/>
      <c r="T5" s="1"/>
      <c r="U5" s="3">
        <v>70360.06</v>
      </c>
    </row>
    <row r="6" spans="1:21" x14ac:dyDescent="0.35">
      <c r="A6" s="1"/>
      <c r="B6" s="1"/>
      <c r="C6" s="1"/>
      <c r="D6" s="1" t="s">
        <v>5</v>
      </c>
      <c r="E6" s="1"/>
      <c r="F6" s="3"/>
      <c r="G6" s="3"/>
      <c r="H6" s="2"/>
      <c r="K6" s="1"/>
      <c r="L6" s="1"/>
      <c r="M6" s="1"/>
      <c r="N6" s="1"/>
      <c r="O6" s="1"/>
      <c r="P6" s="1"/>
      <c r="Q6" s="1"/>
      <c r="R6" s="1" t="s">
        <v>113</v>
      </c>
      <c r="S6" s="1"/>
      <c r="T6" s="1"/>
      <c r="U6" s="3">
        <v>25407.17</v>
      </c>
    </row>
    <row r="7" spans="1:21" ht="15" thickBot="1" x14ac:dyDescent="0.4">
      <c r="A7" s="1"/>
      <c r="B7" s="1"/>
      <c r="C7" s="1"/>
      <c r="D7" s="1"/>
      <c r="E7" s="1" t="s">
        <v>6</v>
      </c>
      <c r="F7" s="4">
        <v>-130.35</v>
      </c>
      <c r="G7" s="4">
        <v>-130.35</v>
      </c>
      <c r="H7" s="2">
        <f t="shared" ref="H7:H68" si="0">G7-F7</f>
        <v>0</v>
      </c>
      <c r="K7" s="1"/>
      <c r="L7" s="1"/>
      <c r="M7" s="1"/>
      <c r="N7" s="1"/>
      <c r="O7" s="1"/>
      <c r="P7" s="1"/>
      <c r="Q7" s="1"/>
      <c r="R7" s="1" t="s">
        <v>114</v>
      </c>
      <c r="S7" s="1"/>
      <c r="T7" s="1"/>
      <c r="U7" s="3">
        <v>86322.81</v>
      </c>
    </row>
    <row r="8" spans="1:21" ht="15" thickBot="1" x14ac:dyDescent="0.4">
      <c r="A8" s="1"/>
      <c r="B8" s="1"/>
      <c r="C8" s="1"/>
      <c r="D8" s="1" t="s">
        <v>7</v>
      </c>
      <c r="E8" s="1"/>
      <c r="F8" s="5">
        <f>ROUND(SUM(F6:F7),5)</f>
        <v>-130.35</v>
      </c>
      <c r="G8" s="5">
        <f>ROUND(SUM(G6:G7),5)</f>
        <v>-130.35</v>
      </c>
      <c r="H8" s="18">
        <f t="shared" si="0"/>
        <v>0</v>
      </c>
      <c r="K8" s="1"/>
      <c r="L8" s="1"/>
      <c r="M8" s="1"/>
      <c r="N8" s="1"/>
      <c r="O8" s="1"/>
      <c r="P8" s="1"/>
      <c r="Q8" s="1"/>
      <c r="R8" s="1" t="s">
        <v>115</v>
      </c>
      <c r="S8" s="1"/>
      <c r="T8" s="1"/>
      <c r="U8" s="3">
        <v>25753.41</v>
      </c>
    </row>
    <row r="9" spans="1:21" ht="29" customHeight="1" thickBot="1" x14ac:dyDescent="0.4">
      <c r="A9" s="1"/>
      <c r="B9" s="1"/>
      <c r="C9" s="1" t="s">
        <v>8</v>
      </c>
      <c r="D9" s="1"/>
      <c r="E9" s="1"/>
      <c r="F9" s="3">
        <f>ROUND(F5+F8,5)</f>
        <v>-130.35</v>
      </c>
      <c r="G9" s="3">
        <f>ROUND(G5+G8,5)</f>
        <v>-130.35</v>
      </c>
      <c r="H9" s="2">
        <f t="shared" si="0"/>
        <v>0</v>
      </c>
      <c r="K9" s="1"/>
      <c r="L9" s="1"/>
      <c r="M9" s="1"/>
      <c r="N9" s="1"/>
      <c r="O9" s="1"/>
      <c r="P9" s="1"/>
      <c r="Q9" s="1"/>
      <c r="R9" s="1" t="s">
        <v>116</v>
      </c>
      <c r="S9" s="1"/>
      <c r="T9" s="1"/>
      <c r="U9" s="6">
        <v>168555.47</v>
      </c>
    </row>
    <row r="10" spans="1:21" ht="29" customHeight="1" x14ac:dyDescent="0.35">
      <c r="A10" s="1"/>
      <c r="B10" s="1"/>
      <c r="C10" s="1" t="s">
        <v>9</v>
      </c>
      <c r="D10" s="1"/>
      <c r="E10" s="1"/>
      <c r="F10" s="3"/>
      <c r="G10" s="3"/>
      <c r="H10" s="2"/>
      <c r="K10" s="1"/>
      <c r="L10" s="1"/>
      <c r="M10" s="1"/>
      <c r="N10" s="1"/>
      <c r="O10" s="1"/>
      <c r="P10" s="1"/>
      <c r="Q10" s="1" t="s">
        <v>117</v>
      </c>
      <c r="R10" s="1"/>
      <c r="S10" s="1"/>
      <c r="T10" s="1"/>
      <c r="U10" s="3">
        <f>ROUND(SUM(U4:U9),5)</f>
        <v>376398.92</v>
      </c>
    </row>
    <row r="11" spans="1:21" x14ac:dyDescent="0.35">
      <c r="A11" s="1"/>
      <c r="B11" s="1"/>
      <c r="C11" s="1"/>
      <c r="D11" s="1" t="s">
        <v>10</v>
      </c>
      <c r="E11" s="1"/>
      <c r="F11" s="3"/>
      <c r="G11" s="3"/>
      <c r="H11" s="2"/>
      <c r="K11" s="1"/>
      <c r="L11" s="1"/>
      <c r="M11" s="1"/>
      <c r="N11" s="1"/>
      <c r="O11" s="1"/>
      <c r="P11" s="1"/>
      <c r="Q11" s="1" t="s">
        <v>118</v>
      </c>
      <c r="R11" s="1"/>
      <c r="S11" s="1"/>
      <c r="T11" s="1"/>
      <c r="U11" s="3"/>
    </row>
    <row r="12" spans="1:21" ht="15" thickBot="1" x14ac:dyDescent="0.4">
      <c r="A12" s="1"/>
      <c r="B12" s="1"/>
      <c r="C12" s="1"/>
      <c r="D12" s="1"/>
      <c r="E12" s="1" t="s">
        <v>11</v>
      </c>
      <c r="F12" s="3">
        <v>5339.47</v>
      </c>
      <c r="G12" s="3">
        <v>14157.91</v>
      </c>
      <c r="H12" s="2">
        <f t="shared" si="0"/>
        <v>8818.4399999999987</v>
      </c>
      <c r="K12" s="1"/>
      <c r="L12" s="1"/>
      <c r="M12" s="1"/>
      <c r="N12" s="1"/>
      <c r="O12" s="1"/>
      <c r="P12" s="1"/>
      <c r="Q12" s="1"/>
      <c r="R12" s="1" t="s">
        <v>118</v>
      </c>
      <c r="S12" s="1"/>
      <c r="T12" s="1"/>
      <c r="U12" s="4">
        <v>67340.73</v>
      </c>
    </row>
    <row r="13" spans="1:21" ht="15" thickBot="1" x14ac:dyDescent="0.4">
      <c r="A13" s="1"/>
      <c r="B13" s="1"/>
      <c r="C13" s="1"/>
      <c r="D13" s="1"/>
      <c r="E13" s="1" t="s">
        <v>12</v>
      </c>
      <c r="F13" s="3">
        <v>77469.8</v>
      </c>
      <c r="G13" s="3">
        <v>92469.8</v>
      </c>
      <c r="H13" s="2">
        <f t="shared" si="0"/>
        <v>15000</v>
      </c>
      <c r="K13" s="1"/>
      <c r="L13" s="1"/>
      <c r="M13" s="1"/>
      <c r="N13" s="1"/>
      <c r="O13" s="1"/>
      <c r="P13" s="1"/>
      <c r="Q13" s="1" t="s">
        <v>119</v>
      </c>
      <c r="R13" s="1"/>
      <c r="S13" s="1"/>
      <c r="T13" s="1"/>
      <c r="U13" s="5">
        <f>ROUND(SUM(U11:U12),5)</f>
        <v>67340.73</v>
      </c>
    </row>
    <row r="14" spans="1:21" x14ac:dyDescent="0.35">
      <c r="A14" s="1"/>
      <c r="B14" s="1"/>
      <c r="C14" s="1"/>
      <c r="D14" s="1"/>
      <c r="E14" s="1" t="s">
        <v>13</v>
      </c>
      <c r="F14" s="3">
        <v>9480.19</v>
      </c>
      <c r="G14" s="3">
        <v>24812.35</v>
      </c>
      <c r="H14" s="2">
        <f t="shared" si="0"/>
        <v>15332.159999999998</v>
      </c>
      <c r="K14" s="1"/>
      <c r="L14" s="1"/>
      <c r="M14" s="1"/>
      <c r="N14" s="1"/>
      <c r="O14" s="1"/>
      <c r="P14" s="1" t="s">
        <v>120</v>
      </c>
      <c r="Q14" s="1"/>
      <c r="R14" s="1"/>
      <c r="S14" s="1"/>
      <c r="T14" s="1"/>
      <c r="U14" s="3">
        <f>ROUND(U3+U10+U13,5)</f>
        <v>443739.65</v>
      </c>
    </row>
    <row r="15" spans="1:21" ht="15" thickBot="1" x14ac:dyDescent="0.4">
      <c r="A15" s="1"/>
      <c r="B15" s="1"/>
      <c r="C15" s="1"/>
      <c r="D15" s="1"/>
      <c r="E15" s="1" t="s">
        <v>14</v>
      </c>
      <c r="F15" s="6">
        <v>4000</v>
      </c>
      <c r="G15" s="6">
        <v>4000</v>
      </c>
      <c r="H15" s="2">
        <f t="shared" si="0"/>
        <v>0</v>
      </c>
      <c r="O15" s="1"/>
      <c r="P15" s="1" t="s">
        <v>121</v>
      </c>
      <c r="Q15" s="1"/>
      <c r="R15" s="1"/>
      <c r="S15" s="1"/>
      <c r="T15" s="1"/>
      <c r="U15" s="3"/>
    </row>
    <row r="16" spans="1:21" x14ac:dyDescent="0.35">
      <c r="A16" s="1"/>
      <c r="B16" s="1"/>
      <c r="C16" s="1"/>
      <c r="D16" s="1" t="s">
        <v>15</v>
      </c>
      <c r="E16" s="1"/>
      <c r="F16" s="3">
        <f>ROUND(SUM(F11:F15),5)</f>
        <v>96289.46</v>
      </c>
      <c r="G16" s="3">
        <f>ROUND(SUM(G11:G15),5)</f>
        <v>135440.06</v>
      </c>
      <c r="H16" s="19">
        <f t="shared" si="0"/>
        <v>39150.599999999991</v>
      </c>
      <c r="K16" s="1"/>
      <c r="L16" s="1"/>
      <c r="M16" s="1"/>
      <c r="N16" s="1"/>
      <c r="O16" s="1"/>
      <c r="P16" s="1"/>
      <c r="Q16" s="1" t="s">
        <v>122</v>
      </c>
      <c r="R16" s="1"/>
      <c r="S16" s="1"/>
      <c r="T16" s="1"/>
      <c r="U16" s="3">
        <v>12956.53</v>
      </c>
    </row>
    <row r="17" spans="1:21" ht="29" customHeight="1" x14ac:dyDescent="0.35">
      <c r="A17" s="1"/>
      <c r="B17" s="1"/>
      <c r="C17" s="1"/>
      <c r="D17" s="1" t="s">
        <v>16</v>
      </c>
      <c r="E17" s="1"/>
      <c r="F17" s="3"/>
      <c r="G17" s="3"/>
      <c r="H17" s="2"/>
      <c r="K17" s="1"/>
      <c r="L17" s="1"/>
      <c r="M17" s="1"/>
      <c r="N17" s="1"/>
      <c r="O17" s="1"/>
      <c r="P17" s="1"/>
      <c r="Q17" s="1" t="s">
        <v>123</v>
      </c>
      <c r="R17" s="1"/>
      <c r="S17" s="1"/>
      <c r="T17" s="1"/>
      <c r="U17" s="3"/>
    </row>
    <row r="18" spans="1:21" ht="15" thickBot="1" x14ac:dyDescent="0.4">
      <c r="A18" s="1"/>
      <c r="B18" s="1"/>
      <c r="C18" s="1"/>
      <c r="D18" s="1"/>
      <c r="E18" s="1" t="s">
        <v>11</v>
      </c>
      <c r="F18" s="6">
        <v>477.12</v>
      </c>
      <c r="G18" s="6">
        <v>477.12</v>
      </c>
      <c r="H18" s="2">
        <f t="shared" si="0"/>
        <v>0</v>
      </c>
      <c r="K18" s="1"/>
      <c r="L18" s="1"/>
      <c r="M18" s="1"/>
      <c r="N18" s="1"/>
      <c r="O18" s="1"/>
      <c r="P18" s="1"/>
      <c r="Q18" s="1"/>
      <c r="R18" s="1" t="s">
        <v>124</v>
      </c>
      <c r="S18" s="1"/>
      <c r="T18" s="1"/>
      <c r="U18" s="3">
        <v>-30000</v>
      </c>
    </row>
    <row r="19" spans="1:21" ht="15" thickBot="1" x14ac:dyDescent="0.4">
      <c r="A19" s="1"/>
      <c r="B19" s="1"/>
      <c r="C19" s="1"/>
      <c r="D19" s="1" t="s">
        <v>17</v>
      </c>
      <c r="E19" s="1"/>
      <c r="F19" s="3">
        <f>ROUND(SUM(F17:F18),5)</f>
        <v>477.12</v>
      </c>
      <c r="G19" s="3">
        <f>ROUND(SUM(G17:G18),5)</f>
        <v>477.12</v>
      </c>
      <c r="H19" s="19">
        <f t="shared" si="0"/>
        <v>0</v>
      </c>
      <c r="K19" s="1"/>
      <c r="L19" s="1"/>
      <c r="M19" s="1"/>
      <c r="N19" s="1"/>
      <c r="O19" s="1"/>
      <c r="P19" s="1"/>
      <c r="Q19" s="1"/>
      <c r="R19" s="1" t="s">
        <v>125</v>
      </c>
      <c r="S19" s="1"/>
      <c r="T19" s="1"/>
      <c r="U19" s="4">
        <v>30000</v>
      </c>
    </row>
    <row r="20" spans="1:21" ht="29" customHeight="1" thickBot="1" x14ac:dyDescent="0.4">
      <c r="A20" s="1"/>
      <c r="B20" s="1"/>
      <c r="C20" s="1"/>
      <c r="D20" s="1" t="s">
        <v>18</v>
      </c>
      <c r="E20" s="1"/>
      <c r="F20" s="3"/>
      <c r="G20" s="3"/>
      <c r="H20" s="2"/>
      <c r="K20" s="1"/>
      <c r="L20" s="1"/>
      <c r="M20" s="1"/>
      <c r="N20" s="1"/>
      <c r="O20" s="1"/>
      <c r="P20" s="1"/>
      <c r="Q20" s="1" t="s">
        <v>126</v>
      </c>
      <c r="R20" s="1"/>
      <c r="S20" s="1"/>
      <c r="T20" s="1"/>
      <c r="U20" s="7">
        <f>ROUND(SUM(U17:U19),5)</f>
        <v>0</v>
      </c>
    </row>
    <row r="21" spans="1:21" ht="15" thickBot="1" x14ac:dyDescent="0.4">
      <c r="A21" s="1"/>
      <c r="B21" s="1"/>
      <c r="C21" s="1"/>
      <c r="D21" s="1"/>
      <c r="E21" s="1" t="s">
        <v>11</v>
      </c>
      <c r="F21" s="3">
        <v>32538.74</v>
      </c>
      <c r="G21" s="3">
        <v>44734.35</v>
      </c>
      <c r="H21" s="2">
        <f t="shared" si="0"/>
        <v>12195.609999999997</v>
      </c>
      <c r="K21" s="1"/>
      <c r="L21" s="1"/>
      <c r="M21" s="1"/>
      <c r="N21" s="1"/>
      <c r="O21" s="1"/>
      <c r="P21" s="1" t="s">
        <v>127</v>
      </c>
      <c r="Q21" s="1"/>
      <c r="R21" s="1"/>
      <c r="S21" s="1"/>
      <c r="T21" s="1"/>
      <c r="U21" s="7">
        <f>ROUND(SUM(U15:U16)+U20,5)</f>
        <v>12956.53</v>
      </c>
    </row>
    <row r="22" spans="1:21" ht="15" thickBot="1" x14ac:dyDescent="0.4">
      <c r="A22" s="1"/>
      <c r="B22" s="1"/>
      <c r="C22" s="1"/>
      <c r="D22" s="1"/>
      <c r="E22" s="1" t="s">
        <v>19</v>
      </c>
      <c r="F22" s="3">
        <v>1335.54</v>
      </c>
      <c r="G22" s="3">
        <v>1889.27</v>
      </c>
      <c r="H22" s="2">
        <f t="shared" si="0"/>
        <v>553.73</v>
      </c>
      <c r="K22" s="1"/>
      <c r="L22" s="1"/>
      <c r="M22" s="1"/>
      <c r="N22" s="1"/>
      <c r="O22" s="1" t="s">
        <v>128</v>
      </c>
      <c r="P22" s="1"/>
      <c r="Q22" s="1"/>
      <c r="R22" s="1"/>
      <c r="S22" s="1"/>
      <c r="T22" s="1"/>
      <c r="U22" s="8">
        <f>ROUND(U2+U14+U21,5)</f>
        <v>456696.18</v>
      </c>
    </row>
    <row r="23" spans="1:21" ht="15" thickTop="1" x14ac:dyDescent="0.35">
      <c r="A23" s="1"/>
      <c r="B23" s="1"/>
      <c r="C23" s="1"/>
      <c r="D23" s="1"/>
      <c r="E23" s="1" t="s">
        <v>12</v>
      </c>
      <c r="F23" s="3">
        <v>22631.55</v>
      </c>
      <c r="G23" s="3">
        <v>28602.7</v>
      </c>
      <c r="H23" s="2">
        <f t="shared" si="0"/>
        <v>5971.1500000000015</v>
      </c>
      <c r="K23" s="1"/>
      <c r="L23" s="1"/>
      <c r="M23" s="1"/>
      <c r="N23" s="1"/>
      <c r="O23" s="1" t="s">
        <v>129</v>
      </c>
      <c r="P23" s="1"/>
      <c r="Q23" s="1"/>
      <c r="R23" s="1"/>
      <c r="S23" s="1"/>
      <c r="T23" s="1"/>
      <c r="U23" s="3"/>
    </row>
    <row r="24" spans="1:21" ht="15" thickBot="1" x14ac:dyDescent="0.4">
      <c r="A24" s="1"/>
      <c r="B24" s="1"/>
      <c r="C24" s="1"/>
      <c r="D24" s="1"/>
      <c r="E24" s="1" t="s">
        <v>13</v>
      </c>
      <c r="F24" s="6">
        <v>56976.58</v>
      </c>
      <c r="G24" s="6">
        <v>75523.91</v>
      </c>
      <c r="H24" s="2">
        <f t="shared" si="0"/>
        <v>18547.330000000002</v>
      </c>
      <c r="K24" s="1"/>
      <c r="L24" s="1"/>
      <c r="M24" s="1"/>
      <c r="N24" s="1"/>
      <c r="O24" s="1"/>
      <c r="P24" s="1" t="s">
        <v>130</v>
      </c>
      <c r="Q24" s="1"/>
      <c r="R24" s="1"/>
      <c r="S24" s="1"/>
      <c r="T24" s="1"/>
      <c r="U24" s="3"/>
    </row>
    <row r="25" spans="1:21" x14ac:dyDescent="0.35">
      <c r="A25" s="1"/>
      <c r="B25" s="1"/>
      <c r="C25" s="1"/>
      <c r="D25" s="1" t="s">
        <v>20</v>
      </c>
      <c r="E25" s="1"/>
      <c r="F25" s="3">
        <f>ROUND(SUM(F20:F24),5)</f>
        <v>113482.41</v>
      </c>
      <c r="G25" s="3">
        <f>ROUND(SUM(G20:G24),5)</f>
        <v>150750.23000000001</v>
      </c>
      <c r="H25" s="19">
        <f t="shared" si="0"/>
        <v>37267.820000000007</v>
      </c>
      <c r="K25" s="1"/>
      <c r="L25" s="1"/>
      <c r="M25" s="1"/>
      <c r="N25" s="1"/>
      <c r="O25" s="1"/>
      <c r="P25" s="1"/>
      <c r="Q25" s="1" t="s">
        <v>131</v>
      </c>
      <c r="R25" s="1"/>
      <c r="S25" s="1"/>
      <c r="T25" s="1"/>
      <c r="U25" s="3"/>
    </row>
    <row r="26" spans="1:21" ht="29" customHeight="1" x14ac:dyDescent="0.35">
      <c r="A26" s="1"/>
      <c r="B26" s="1"/>
      <c r="C26" s="1"/>
      <c r="D26" s="1" t="s">
        <v>21</v>
      </c>
      <c r="E26" s="1"/>
      <c r="F26" s="3"/>
      <c r="G26" s="3"/>
      <c r="H26" s="2"/>
      <c r="K26" s="1"/>
      <c r="L26" s="1"/>
      <c r="M26" s="1"/>
      <c r="N26" s="1"/>
      <c r="O26" s="1"/>
      <c r="P26" s="1"/>
      <c r="Q26" s="1"/>
      <c r="R26" s="1" t="s">
        <v>132</v>
      </c>
      <c r="S26" s="1"/>
      <c r="T26" s="1"/>
      <c r="U26" s="3"/>
    </row>
    <row r="27" spans="1:21" x14ac:dyDescent="0.35">
      <c r="A27" s="1"/>
      <c r="B27" s="1"/>
      <c r="C27" s="1"/>
      <c r="D27" s="1"/>
      <c r="E27" s="1" t="s">
        <v>11</v>
      </c>
      <c r="F27" s="3">
        <v>2843.55</v>
      </c>
      <c r="G27" s="3">
        <v>3108.97</v>
      </c>
      <c r="H27" s="2">
        <f t="shared" si="0"/>
        <v>265.41999999999962</v>
      </c>
      <c r="K27" s="1"/>
      <c r="L27" s="1"/>
      <c r="M27" s="1"/>
      <c r="N27" s="1"/>
      <c r="O27" s="1"/>
      <c r="P27" s="1"/>
      <c r="Q27" s="1"/>
      <c r="R27" s="1"/>
      <c r="S27" s="1" t="s">
        <v>133</v>
      </c>
      <c r="T27" s="1"/>
      <c r="U27" s="3">
        <v>300</v>
      </c>
    </row>
    <row r="28" spans="1:21" x14ac:dyDescent="0.35">
      <c r="A28" s="1"/>
      <c r="B28" s="1"/>
      <c r="C28" s="1"/>
      <c r="D28" s="1"/>
      <c r="E28" s="1" t="s">
        <v>22</v>
      </c>
      <c r="F28" s="3">
        <v>250</v>
      </c>
      <c r="G28" s="3">
        <v>250</v>
      </c>
      <c r="H28" s="2">
        <f t="shared" si="0"/>
        <v>0</v>
      </c>
      <c r="O28" s="1"/>
      <c r="P28" s="1"/>
      <c r="Q28" s="1"/>
      <c r="R28" s="1"/>
      <c r="S28" s="1" t="s">
        <v>134</v>
      </c>
      <c r="T28" s="1"/>
      <c r="U28" s="3">
        <v>-356.22</v>
      </c>
    </row>
    <row r="29" spans="1:21" ht="15" thickBot="1" x14ac:dyDescent="0.4">
      <c r="A29" s="1"/>
      <c r="B29" s="1"/>
      <c r="C29" s="1"/>
      <c r="D29" s="1"/>
      <c r="E29" s="1" t="s">
        <v>12</v>
      </c>
      <c r="F29" s="6">
        <v>7550</v>
      </c>
      <c r="G29" s="6">
        <v>7550</v>
      </c>
      <c r="H29" s="2">
        <f t="shared" si="0"/>
        <v>0</v>
      </c>
      <c r="K29" s="1"/>
      <c r="L29" s="1"/>
      <c r="M29" s="1"/>
      <c r="N29" s="1"/>
      <c r="O29" s="1"/>
      <c r="P29" s="1"/>
      <c r="Q29" s="1"/>
      <c r="R29" s="1"/>
      <c r="S29" s="1" t="s">
        <v>135</v>
      </c>
      <c r="T29" s="1"/>
      <c r="U29" s="3">
        <v>-206.26</v>
      </c>
    </row>
    <row r="30" spans="1:21" x14ac:dyDescent="0.35">
      <c r="A30" s="1"/>
      <c r="B30" s="1"/>
      <c r="C30" s="1"/>
      <c r="D30" s="1" t="s">
        <v>23</v>
      </c>
      <c r="E30" s="1"/>
      <c r="F30" s="3">
        <f>ROUND(SUM(F26:F29),5)</f>
        <v>10643.55</v>
      </c>
      <c r="G30" s="3">
        <f>ROUND(SUM(G26:G29),5)</f>
        <v>10908.97</v>
      </c>
      <c r="H30" s="19">
        <f t="shared" si="0"/>
        <v>265.42000000000007</v>
      </c>
      <c r="K30" s="1"/>
      <c r="L30" s="1"/>
      <c r="M30" s="1"/>
      <c r="N30" s="1"/>
      <c r="O30" s="1"/>
      <c r="P30" s="1"/>
      <c r="Q30" s="1"/>
      <c r="R30" s="1"/>
      <c r="S30" s="1" t="s">
        <v>136</v>
      </c>
      <c r="T30" s="1"/>
      <c r="U30" s="3"/>
    </row>
    <row r="31" spans="1:21" ht="29" customHeight="1" x14ac:dyDescent="0.35">
      <c r="A31" s="1"/>
      <c r="B31" s="1"/>
      <c r="C31" s="1"/>
      <c r="D31" s="1" t="s">
        <v>24</v>
      </c>
      <c r="E31" s="1"/>
      <c r="F31" s="3"/>
      <c r="G31" s="3"/>
      <c r="H31" s="2"/>
      <c r="O31" s="1"/>
      <c r="P31" s="1"/>
      <c r="Q31" s="1"/>
      <c r="R31" s="1"/>
      <c r="S31" s="1"/>
      <c r="T31" s="1" t="s">
        <v>137</v>
      </c>
      <c r="U31" s="3">
        <v>20</v>
      </c>
    </row>
    <row r="32" spans="1:21" x14ac:dyDescent="0.35">
      <c r="A32" s="1"/>
      <c r="B32" s="1"/>
      <c r="C32" s="1"/>
      <c r="D32" s="1"/>
      <c r="E32" s="1" t="s">
        <v>6</v>
      </c>
      <c r="F32" s="4">
        <v>3318.96</v>
      </c>
      <c r="G32" s="3">
        <v>4508.57</v>
      </c>
      <c r="H32" s="2">
        <f t="shared" si="0"/>
        <v>1189.6099999999997</v>
      </c>
      <c r="O32" s="1"/>
      <c r="P32" s="1"/>
      <c r="Q32" s="1"/>
      <c r="R32" s="1"/>
      <c r="S32" s="1"/>
      <c r="T32" s="1" t="s">
        <v>138</v>
      </c>
      <c r="U32" s="3">
        <v>40</v>
      </c>
    </row>
    <row r="33" spans="1:21" ht="15" thickBot="1" x14ac:dyDescent="0.4">
      <c r="A33" s="1"/>
      <c r="B33" s="1"/>
      <c r="C33" s="1"/>
      <c r="D33" s="1"/>
      <c r="E33" s="1" t="s">
        <v>13</v>
      </c>
      <c r="F33" s="15"/>
      <c r="G33" s="6">
        <v>589.79</v>
      </c>
      <c r="H33" s="2">
        <f t="shared" si="0"/>
        <v>589.79</v>
      </c>
      <c r="O33" s="1"/>
      <c r="P33" s="1"/>
      <c r="Q33" s="1"/>
      <c r="R33" s="1"/>
      <c r="S33" s="1"/>
      <c r="T33" s="1" t="s">
        <v>139</v>
      </c>
      <c r="U33" s="3">
        <v>40</v>
      </c>
    </row>
    <row r="34" spans="1:21" x14ac:dyDescent="0.35">
      <c r="A34" s="1"/>
      <c r="B34" s="1"/>
      <c r="C34" s="1"/>
      <c r="D34" s="1" t="s">
        <v>25</v>
      </c>
      <c r="E34" s="1"/>
      <c r="F34" s="3">
        <f>ROUND(SUM(F31:F32),5)</f>
        <v>3318.96</v>
      </c>
      <c r="G34" s="3">
        <f>ROUND(SUM(G31:G33),5)</f>
        <v>5098.3599999999997</v>
      </c>
      <c r="H34" s="19">
        <f t="shared" si="0"/>
        <v>1779.3999999999996</v>
      </c>
      <c r="O34" s="1"/>
      <c r="P34" s="1"/>
      <c r="Q34" s="1"/>
      <c r="R34" s="1"/>
      <c r="S34" s="1"/>
      <c r="T34" s="1" t="s">
        <v>140</v>
      </c>
      <c r="U34" s="3">
        <v>120</v>
      </c>
    </row>
    <row r="35" spans="1:21" ht="29" customHeight="1" x14ac:dyDescent="0.35">
      <c r="A35" s="1"/>
      <c r="B35" s="1"/>
      <c r="C35" s="1"/>
      <c r="D35" s="1" t="s">
        <v>26</v>
      </c>
      <c r="E35" s="1"/>
      <c r="F35" s="3"/>
      <c r="G35" s="3"/>
      <c r="H35" s="2"/>
      <c r="K35" s="1"/>
      <c r="L35" s="1"/>
      <c r="M35" s="1"/>
      <c r="N35" s="1"/>
      <c r="O35" s="1"/>
      <c r="P35" s="1"/>
      <c r="Q35" s="1"/>
      <c r="R35" s="1"/>
      <c r="S35" s="1"/>
      <c r="T35" s="1" t="s">
        <v>141</v>
      </c>
      <c r="U35" s="3">
        <v>-330.21</v>
      </c>
    </row>
    <row r="36" spans="1:21" x14ac:dyDescent="0.35">
      <c r="A36" s="1"/>
      <c r="B36" s="1"/>
      <c r="C36" s="1"/>
      <c r="D36" s="1"/>
      <c r="E36" s="1" t="s">
        <v>27</v>
      </c>
      <c r="F36" s="3">
        <v>3942.14</v>
      </c>
      <c r="G36" s="3">
        <v>3942.14</v>
      </c>
      <c r="H36" s="2">
        <f t="shared" si="0"/>
        <v>0</v>
      </c>
      <c r="K36" s="1"/>
      <c r="L36" s="1"/>
      <c r="M36" s="1"/>
      <c r="N36" s="1"/>
      <c r="O36" s="1"/>
      <c r="P36" s="1"/>
      <c r="Q36" s="1"/>
      <c r="R36" s="1"/>
      <c r="S36" s="1"/>
      <c r="T36" s="1" t="s">
        <v>142</v>
      </c>
      <c r="U36" s="3">
        <v>4004.56</v>
      </c>
    </row>
    <row r="37" spans="1:21" x14ac:dyDescent="0.35">
      <c r="A37" s="1"/>
      <c r="B37" s="1"/>
      <c r="C37" s="1"/>
      <c r="D37" s="1"/>
      <c r="E37" s="1" t="s">
        <v>28</v>
      </c>
      <c r="F37" s="3">
        <v>1310.1099999999999</v>
      </c>
      <c r="G37" s="3">
        <v>1310.1099999999999</v>
      </c>
      <c r="H37" s="2">
        <f t="shared" si="0"/>
        <v>0</v>
      </c>
      <c r="K37" s="1"/>
      <c r="L37" s="1"/>
      <c r="M37" s="1"/>
      <c r="N37" s="1"/>
      <c r="O37" s="1"/>
      <c r="P37" s="1"/>
      <c r="Q37" s="1"/>
      <c r="R37" s="1"/>
      <c r="S37" s="1"/>
      <c r="T37" s="1" t="s">
        <v>143</v>
      </c>
      <c r="U37" s="3">
        <v>20</v>
      </c>
    </row>
    <row r="38" spans="1:21" x14ac:dyDescent="0.35">
      <c r="A38" s="1"/>
      <c r="B38" s="1"/>
      <c r="C38" s="1"/>
      <c r="D38" s="1"/>
      <c r="E38" s="1" t="s">
        <v>29</v>
      </c>
      <c r="F38" s="3">
        <v>44095.65</v>
      </c>
      <c r="G38" s="3">
        <v>44095.65</v>
      </c>
      <c r="H38" s="2">
        <f t="shared" si="0"/>
        <v>0</v>
      </c>
      <c r="K38" s="1"/>
      <c r="L38" s="1"/>
      <c r="M38" s="1"/>
      <c r="N38" s="1"/>
      <c r="O38" s="1"/>
      <c r="P38" s="1"/>
      <c r="Q38" s="1"/>
      <c r="R38" s="1"/>
      <c r="S38" s="1"/>
      <c r="T38" s="1" t="s">
        <v>144</v>
      </c>
      <c r="U38" s="3">
        <v>236.22</v>
      </c>
    </row>
    <row r="39" spans="1:21" x14ac:dyDescent="0.35">
      <c r="A39" s="1"/>
      <c r="B39" s="1"/>
      <c r="C39" s="1"/>
      <c r="D39" s="1"/>
      <c r="E39" s="1" t="s">
        <v>30</v>
      </c>
      <c r="F39" s="3">
        <v>35901.14</v>
      </c>
      <c r="G39" s="3">
        <v>35901.14</v>
      </c>
      <c r="H39" s="2">
        <f t="shared" si="0"/>
        <v>0</v>
      </c>
      <c r="K39" s="1"/>
      <c r="L39" s="1"/>
      <c r="M39" s="1"/>
      <c r="N39" s="1"/>
      <c r="O39" s="1"/>
      <c r="P39" s="1"/>
      <c r="Q39" s="1"/>
      <c r="R39" s="1"/>
      <c r="S39" s="1"/>
      <c r="T39" s="1" t="s">
        <v>145</v>
      </c>
      <c r="U39" s="3">
        <v>3249.32</v>
      </c>
    </row>
    <row r="40" spans="1:21" ht="15" thickBot="1" x14ac:dyDescent="0.4">
      <c r="A40" s="1"/>
      <c r="B40" s="1"/>
      <c r="C40" s="1"/>
      <c r="D40" s="1"/>
      <c r="E40" s="1" t="s">
        <v>6</v>
      </c>
      <c r="F40" s="4">
        <v>5030.07</v>
      </c>
      <c r="G40" s="4">
        <v>5030.07</v>
      </c>
      <c r="H40" s="2">
        <f t="shared" si="0"/>
        <v>0</v>
      </c>
      <c r="K40" s="1"/>
      <c r="L40" s="1"/>
      <c r="M40" s="1"/>
      <c r="N40" s="1"/>
      <c r="O40" s="1"/>
      <c r="P40" s="1"/>
      <c r="Q40" s="1"/>
      <c r="R40" s="1"/>
      <c r="S40" s="1"/>
      <c r="T40" s="1" t="s">
        <v>146</v>
      </c>
      <c r="U40" s="3">
        <v>4158.22</v>
      </c>
    </row>
    <row r="41" spans="1:21" ht="15" thickBot="1" x14ac:dyDescent="0.4">
      <c r="A41" s="1"/>
      <c r="B41" s="1"/>
      <c r="C41" s="1"/>
      <c r="D41" s="1" t="s">
        <v>31</v>
      </c>
      <c r="E41" s="1"/>
      <c r="F41" s="5">
        <f>ROUND(SUM(F35:F40),5)</f>
        <v>90279.11</v>
      </c>
      <c r="G41" s="5">
        <f>ROUND(SUM(G35:G40),5)</f>
        <v>90279.11</v>
      </c>
      <c r="H41" s="18">
        <f t="shared" si="0"/>
        <v>0</v>
      </c>
      <c r="K41" s="1"/>
      <c r="L41" s="1"/>
      <c r="M41" s="1"/>
      <c r="N41" s="1"/>
      <c r="O41" s="1"/>
      <c r="P41" s="1"/>
      <c r="Q41" s="1"/>
      <c r="R41" s="1"/>
      <c r="S41" s="1"/>
      <c r="T41" s="1" t="s">
        <v>147</v>
      </c>
      <c r="U41" s="3">
        <v>60</v>
      </c>
    </row>
    <row r="42" spans="1:21" ht="29" customHeight="1" x14ac:dyDescent="0.35">
      <c r="A42" s="1"/>
      <c r="B42" s="1"/>
      <c r="C42" s="1" t="s">
        <v>32</v>
      </c>
      <c r="D42" s="1"/>
      <c r="E42" s="1"/>
      <c r="F42" s="3">
        <f>ROUND(F10+F16+F19+F25+F30+F34+F41,5)</f>
        <v>314490.61</v>
      </c>
      <c r="G42" s="3">
        <f>ROUND(G10+G16+G19+G25+G30+G34+G41,5)</f>
        <v>392953.85</v>
      </c>
      <c r="H42" s="2">
        <f t="shared" si="0"/>
        <v>78463.239999999991</v>
      </c>
      <c r="K42" s="1"/>
      <c r="L42" s="1"/>
      <c r="M42" s="1"/>
      <c r="N42" s="1"/>
      <c r="O42" s="1"/>
      <c r="P42" s="1"/>
      <c r="Q42" s="1"/>
      <c r="R42" s="1"/>
      <c r="S42" s="1"/>
      <c r="T42" s="1" t="s">
        <v>148</v>
      </c>
      <c r="U42" s="3">
        <v>20</v>
      </c>
    </row>
    <row r="43" spans="1:21" ht="29" customHeight="1" x14ac:dyDescent="0.35">
      <c r="A43" s="1"/>
      <c r="B43" s="1"/>
      <c r="C43" s="1" t="s">
        <v>33</v>
      </c>
      <c r="D43" s="1"/>
      <c r="E43" s="1"/>
      <c r="F43" s="3">
        <v>705.81</v>
      </c>
      <c r="G43" s="3">
        <v>841.57</v>
      </c>
      <c r="H43" s="2">
        <f t="shared" si="0"/>
        <v>135.7600000000001</v>
      </c>
      <c r="K43" s="1"/>
      <c r="L43" s="1"/>
      <c r="M43" s="1"/>
      <c r="N43" s="1"/>
      <c r="O43" s="1"/>
      <c r="P43" s="1"/>
      <c r="Q43" s="1"/>
      <c r="R43" s="1"/>
      <c r="S43" s="1"/>
      <c r="T43" s="1" t="s">
        <v>149</v>
      </c>
      <c r="U43" s="3">
        <v>60</v>
      </c>
    </row>
    <row r="44" spans="1:21" ht="15" thickBot="1" x14ac:dyDescent="0.4">
      <c r="A44" s="1"/>
      <c r="B44" s="1"/>
      <c r="C44" s="1" t="s">
        <v>34</v>
      </c>
      <c r="D44" s="1"/>
      <c r="E44" s="1"/>
      <c r="F44" s="6">
        <v>105077.86</v>
      </c>
      <c r="G44" s="6">
        <v>136095.63</v>
      </c>
      <c r="H44" s="2">
        <f t="shared" si="0"/>
        <v>31017.770000000004</v>
      </c>
      <c r="K44" s="1"/>
      <c r="L44" s="1"/>
      <c r="M44" s="1"/>
      <c r="N44" s="1"/>
      <c r="O44" s="1"/>
      <c r="P44" s="1"/>
      <c r="Q44" s="1"/>
      <c r="R44" s="1"/>
      <c r="S44" s="1"/>
      <c r="T44" s="1" t="s">
        <v>150</v>
      </c>
      <c r="U44" s="3">
        <v>40</v>
      </c>
    </row>
    <row r="45" spans="1:21" x14ac:dyDescent="0.35">
      <c r="A45" s="1"/>
      <c r="B45" s="1" t="s">
        <v>35</v>
      </c>
      <c r="C45" s="1"/>
      <c r="D45" s="1"/>
      <c r="E45" s="1"/>
      <c r="F45" s="3">
        <f>ROUND(SUM(F3:F4)+F9+SUM(F42:F44),5)</f>
        <v>438022.28</v>
      </c>
      <c r="G45" s="3">
        <f>ROUND(SUM(G3:G4)+G9+SUM(G42:G44),5)</f>
        <v>553844.75</v>
      </c>
      <c r="H45" s="19">
        <f t="shared" si="0"/>
        <v>115822.46999999997</v>
      </c>
      <c r="K45" s="1"/>
      <c r="L45" s="1"/>
      <c r="M45" s="1"/>
      <c r="N45" s="1"/>
      <c r="O45" s="1"/>
      <c r="P45" s="1"/>
      <c r="Q45" s="1"/>
      <c r="R45" s="1"/>
      <c r="S45" s="1"/>
      <c r="T45" s="1" t="s">
        <v>151</v>
      </c>
      <c r="U45" s="3">
        <v>160</v>
      </c>
    </row>
    <row r="46" spans="1:21" ht="29" customHeight="1" x14ac:dyDescent="0.35">
      <c r="A46" s="1"/>
      <c r="B46" s="1" t="s">
        <v>36</v>
      </c>
      <c r="C46" s="1"/>
      <c r="D46" s="1"/>
      <c r="E46" s="1"/>
      <c r="F46" s="3"/>
      <c r="G46" s="3"/>
      <c r="H46" s="2"/>
      <c r="K46" s="1"/>
      <c r="L46" s="1"/>
      <c r="M46" s="1"/>
      <c r="N46" s="1"/>
      <c r="O46" s="1"/>
      <c r="P46" s="1"/>
      <c r="Q46" s="1"/>
      <c r="R46" s="1"/>
      <c r="S46" s="1"/>
      <c r="T46" s="1" t="s">
        <v>152</v>
      </c>
      <c r="U46" s="3">
        <v>80</v>
      </c>
    </row>
    <row r="47" spans="1:21" x14ac:dyDescent="0.35">
      <c r="A47" s="1"/>
      <c r="B47" s="1"/>
      <c r="C47" s="1" t="s">
        <v>37</v>
      </c>
      <c r="D47" s="1"/>
      <c r="E47" s="1"/>
      <c r="F47" s="3"/>
      <c r="G47" s="3"/>
      <c r="H47" s="2"/>
      <c r="K47" s="1"/>
      <c r="L47" s="1"/>
      <c r="M47" s="1"/>
      <c r="N47" s="1"/>
      <c r="O47" s="1"/>
      <c r="P47" s="1"/>
      <c r="Q47" s="1"/>
      <c r="R47" s="1"/>
      <c r="S47" s="1"/>
      <c r="T47" s="1" t="s">
        <v>153</v>
      </c>
      <c r="U47" s="3">
        <v>9.85</v>
      </c>
    </row>
    <row r="48" spans="1:21" x14ac:dyDescent="0.35">
      <c r="A48" s="1"/>
      <c r="B48" s="1"/>
      <c r="C48" s="1"/>
      <c r="D48" s="1" t="s">
        <v>38</v>
      </c>
      <c r="E48" s="1"/>
      <c r="F48" s="3">
        <v>1141.6199999999999</v>
      </c>
      <c r="G48" s="3">
        <v>1366.47</v>
      </c>
      <c r="H48" s="2">
        <f t="shared" si="0"/>
        <v>224.85000000000014</v>
      </c>
      <c r="K48" s="1"/>
      <c r="L48" s="1"/>
      <c r="M48" s="1"/>
      <c r="N48" s="1"/>
      <c r="O48" s="1"/>
      <c r="P48" s="1"/>
      <c r="Q48" s="1"/>
      <c r="R48" s="1"/>
      <c r="S48" s="1"/>
      <c r="T48" s="1" t="s">
        <v>154</v>
      </c>
      <c r="U48" s="3">
        <v>522.9</v>
      </c>
    </row>
    <row r="49" spans="1:21" x14ac:dyDescent="0.35">
      <c r="A49" s="1"/>
      <c r="B49" s="1"/>
      <c r="C49" s="1"/>
      <c r="D49" s="1" t="s">
        <v>39</v>
      </c>
      <c r="E49" s="1"/>
      <c r="F49" s="3">
        <v>0.3</v>
      </c>
      <c r="G49" s="3">
        <v>0.3</v>
      </c>
      <c r="H49" s="2">
        <f t="shared" si="0"/>
        <v>0</v>
      </c>
      <c r="K49" s="1"/>
      <c r="L49" s="1"/>
      <c r="M49" s="1"/>
      <c r="N49" s="1"/>
      <c r="O49" s="1"/>
      <c r="P49" s="1"/>
      <c r="Q49" s="1"/>
      <c r="R49" s="1"/>
      <c r="S49" s="1"/>
      <c r="T49" s="1" t="s">
        <v>155</v>
      </c>
      <c r="U49" s="3">
        <v>3196.66</v>
      </c>
    </row>
    <row r="50" spans="1:21" ht="15" thickBot="1" x14ac:dyDescent="0.4">
      <c r="A50" s="1"/>
      <c r="B50" s="1"/>
      <c r="C50" s="1"/>
      <c r="D50" s="1" t="s">
        <v>40</v>
      </c>
      <c r="E50" s="1"/>
      <c r="F50" s="6">
        <v>133.79</v>
      </c>
      <c r="G50" s="6">
        <v>193.1</v>
      </c>
      <c r="H50" s="2">
        <f t="shared" si="0"/>
        <v>59.31</v>
      </c>
      <c r="K50" s="1"/>
      <c r="L50" s="1"/>
      <c r="M50" s="1"/>
      <c r="N50" s="1"/>
      <c r="O50" s="1"/>
      <c r="P50" s="1"/>
      <c r="Q50" s="1"/>
      <c r="R50" s="1"/>
      <c r="S50" s="1"/>
      <c r="T50" s="1" t="s">
        <v>156</v>
      </c>
      <c r="U50" s="3">
        <v>20</v>
      </c>
    </row>
    <row r="51" spans="1:21" x14ac:dyDescent="0.35">
      <c r="A51" s="1"/>
      <c r="B51" s="1"/>
      <c r="C51" s="1" t="s">
        <v>41</v>
      </c>
      <c r="D51" s="1"/>
      <c r="E51" s="1"/>
      <c r="F51" s="3">
        <f>ROUND(SUM(F47:F50),5)</f>
        <v>1275.71</v>
      </c>
      <c r="G51" s="3">
        <f>ROUND(SUM(G47:G50),5)</f>
        <v>1559.87</v>
      </c>
      <c r="H51" s="19">
        <f t="shared" si="0"/>
        <v>284.15999999999985</v>
      </c>
      <c r="K51" s="1"/>
      <c r="L51" s="1"/>
      <c r="M51" s="1"/>
      <c r="N51" s="1"/>
      <c r="O51" s="1"/>
      <c r="P51" s="1"/>
      <c r="Q51" s="1"/>
      <c r="R51" s="1"/>
      <c r="S51" s="1"/>
      <c r="T51" s="1" t="s">
        <v>157</v>
      </c>
      <c r="U51" s="3">
        <v>10</v>
      </c>
    </row>
    <row r="52" spans="1:21" ht="29" customHeight="1" x14ac:dyDescent="0.35">
      <c r="A52" s="1"/>
      <c r="B52" s="1"/>
      <c r="C52" s="1" t="s">
        <v>42</v>
      </c>
      <c r="D52" s="1"/>
      <c r="E52" s="1"/>
      <c r="F52" s="3">
        <v>2500</v>
      </c>
      <c r="G52" s="3">
        <v>2500</v>
      </c>
      <c r="H52" s="2">
        <f t="shared" si="0"/>
        <v>0</v>
      </c>
      <c r="K52" s="1"/>
      <c r="L52" s="1"/>
      <c r="M52" s="1"/>
      <c r="N52" s="1"/>
      <c r="O52" s="1"/>
      <c r="P52" s="1"/>
      <c r="Q52" s="1"/>
      <c r="R52" s="1"/>
      <c r="S52" s="1"/>
      <c r="T52" s="1" t="s">
        <v>158</v>
      </c>
      <c r="U52" s="3">
        <v>680</v>
      </c>
    </row>
    <row r="53" spans="1:21" x14ac:dyDescent="0.35">
      <c r="A53" s="1"/>
      <c r="B53" s="1"/>
      <c r="C53" s="1" t="s">
        <v>43</v>
      </c>
      <c r="D53" s="1"/>
      <c r="E53" s="1"/>
      <c r="F53" s="3">
        <v>208.31</v>
      </c>
      <c r="G53" s="3">
        <v>208.31</v>
      </c>
      <c r="H53" s="2">
        <f t="shared" si="0"/>
        <v>0</v>
      </c>
      <c r="K53" s="1"/>
      <c r="L53" s="1"/>
      <c r="M53" s="1"/>
      <c r="N53" s="1"/>
      <c r="O53" s="1"/>
      <c r="P53" s="1"/>
      <c r="Q53" s="1"/>
      <c r="R53" s="1"/>
      <c r="S53" s="1"/>
      <c r="T53" s="1" t="s">
        <v>159</v>
      </c>
      <c r="U53" s="3">
        <v>1946.19</v>
      </c>
    </row>
    <row r="54" spans="1:21" x14ac:dyDescent="0.35">
      <c r="A54" s="1"/>
      <c r="B54" s="1"/>
      <c r="C54" s="1" t="s">
        <v>44</v>
      </c>
      <c r="D54" s="1"/>
      <c r="E54" s="1"/>
      <c r="F54" s="3"/>
      <c r="G54" s="3"/>
      <c r="H54" s="2"/>
      <c r="K54" s="1"/>
      <c r="L54" s="1"/>
      <c r="M54" s="1"/>
      <c r="N54" s="1"/>
      <c r="O54" s="1"/>
      <c r="P54" s="1"/>
      <c r="Q54" s="1"/>
      <c r="R54" s="1"/>
      <c r="S54" s="1"/>
      <c r="T54" s="1" t="s">
        <v>160</v>
      </c>
      <c r="U54" s="3">
        <v>4411.8900000000003</v>
      </c>
    </row>
    <row r="55" spans="1:21" x14ac:dyDescent="0.35">
      <c r="A55" s="1"/>
      <c r="B55" s="1"/>
      <c r="C55" s="1"/>
      <c r="D55" s="1" t="s">
        <v>45</v>
      </c>
      <c r="E55" s="1"/>
      <c r="F55" s="3"/>
      <c r="G55" s="3"/>
      <c r="H55" s="2"/>
      <c r="O55" s="1"/>
      <c r="P55" s="1"/>
      <c r="Q55" s="1"/>
      <c r="R55" s="1"/>
      <c r="S55" s="1"/>
      <c r="T55" s="1" t="s">
        <v>161</v>
      </c>
      <c r="U55" s="3">
        <v>20</v>
      </c>
    </row>
    <row r="56" spans="1:21" x14ac:dyDescent="0.35">
      <c r="A56" s="1"/>
      <c r="B56" s="1"/>
      <c r="C56" s="1"/>
      <c r="D56" s="1"/>
      <c r="E56" s="1" t="s">
        <v>46</v>
      </c>
      <c r="F56" s="3">
        <v>48.87</v>
      </c>
      <c r="G56" s="3">
        <v>48.87</v>
      </c>
      <c r="H56" s="2">
        <f t="shared" si="0"/>
        <v>0</v>
      </c>
      <c r="O56" s="1"/>
      <c r="P56" s="1"/>
      <c r="Q56" s="1"/>
      <c r="R56" s="1"/>
      <c r="S56" s="1"/>
      <c r="T56" s="1" t="s">
        <v>162</v>
      </c>
      <c r="U56" s="3">
        <v>2308.87</v>
      </c>
    </row>
    <row r="57" spans="1:21" ht="15" thickBot="1" x14ac:dyDescent="0.4">
      <c r="A57" s="1"/>
      <c r="B57" s="1"/>
      <c r="C57" s="1"/>
      <c r="D57" s="1"/>
      <c r="E57" s="1" t="s">
        <v>47</v>
      </c>
      <c r="F57" s="6">
        <v>1851.37</v>
      </c>
      <c r="G57" s="6">
        <v>2267.37</v>
      </c>
      <c r="H57" s="2">
        <f t="shared" si="0"/>
        <v>416</v>
      </c>
      <c r="O57" s="1"/>
      <c r="P57" s="1"/>
      <c r="Q57" s="1"/>
      <c r="R57" s="1"/>
      <c r="S57" s="1"/>
      <c r="T57" s="1" t="s">
        <v>163</v>
      </c>
      <c r="U57" s="3">
        <v>-76.52</v>
      </c>
    </row>
    <row r="58" spans="1:21" x14ac:dyDescent="0.35">
      <c r="A58" s="1"/>
      <c r="B58" s="1"/>
      <c r="C58" s="1"/>
      <c r="D58" s="1" t="s">
        <v>48</v>
      </c>
      <c r="E58" s="1"/>
      <c r="F58" s="3">
        <f>ROUND(SUM(F55:F57),5)</f>
        <v>1900.24</v>
      </c>
      <c r="G58" s="3">
        <f>ROUND(SUM(G55:G57),5)</f>
        <v>2316.2399999999998</v>
      </c>
      <c r="H58" s="19">
        <f t="shared" si="0"/>
        <v>415.99999999999977</v>
      </c>
      <c r="O58" s="1"/>
      <c r="P58" s="1"/>
      <c r="Q58" s="1"/>
      <c r="R58" s="1"/>
      <c r="S58" s="1"/>
      <c r="T58" s="1" t="s">
        <v>164</v>
      </c>
      <c r="U58" s="3">
        <v>3077.05</v>
      </c>
    </row>
    <row r="59" spans="1:21" ht="29" customHeight="1" x14ac:dyDescent="0.35">
      <c r="A59" s="1"/>
      <c r="B59" s="1"/>
      <c r="C59" s="1"/>
      <c r="D59" s="1" t="s">
        <v>49</v>
      </c>
      <c r="E59" s="1"/>
      <c r="F59" s="3">
        <v>3855.85</v>
      </c>
      <c r="G59" s="3">
        <v>4271.8500000000004</v>
      </c>
      <c r="H59" s="2">
        <f t="shared" si="0"/>
        <v>416.00000000000045</v>
      </c>
      <c r="K59" s="1"/>
      <c r="L59" s="1"/>
      <c r="M59" s="1"/>
      <c r="N59" s="1"/>
      <c r="O59" s="1"/>
      <c r="P59" s="1"/>
      <c r="Q59" s="1"/>
      <c r="R59" s="1"/>
      <c r="S59" s="1"/>
      <c r="T59" s="1" t="s">
        <v>165</v>
      </c>
      <c r="U59" s="3">
        <v>1660</v>
      </c>
    </row>
    <row r="60" spans="1:21" x14ac:dyDescent="0.35">
      <c r="A60" s="1"/>
      <c r="B60" s="1"/>
      <c r="C60" s="1"/>
      <c r="D60" s="1" t="s">
        <v>50</v>
      </c>
      <c r="E60" s="1"/>
      <c r="F60" s="3">
        <v>5830.93</v>
      </c>
      <c r="G60" s="3">
        <v>6270.92</v>
      </c>
      <c r="H60" s="2">
        <f t="shared" si="0"/>
        <v>439.98999999999978</v>
      </c>
      <c r="K60" s="1"/>
      <c r="L60" s="1"/>
      <c r="M60" s="1"/>
      <c r="N60" s="1"/>
      <c r="O60" s="1"/>
      <c r="P60" s="1"/>
      <c r="Q60" s="1"/>
      <c r="R60" s="1"/>
      <c r="S60" s="1"/>
      <c r="T60" s="1" t="s">
        <v>166</v>
      </c>
      <c r="U60" s="3">
        <v>20</v>
      </c>
    </row>
    <row r="61" spans="1:21" x14ac:dyDescent="0.35">
      <c r="A61" s="1"/>
      <c r="B61" s="1"/>
      <c r="C61" s="1"/>
      <c r="D61" s="1" t="s">
        <v>51</v>
      </c>
      <c r="E61" s="1"/>
      <c r="F61" s="3">
        <v>52.13</v>
      </c>
      <c r="G61" s="3">
        <v>331.42</v>
      </c>
      <c r="H61" s="2">
        <f t="shared" si="0"/>
        <v>279.29000000000002</v>
      </c>
      <c r="O61" s="1"/>
      <c r="P61" s="1"/>
      <c r="Q61" s="1"/>
      <c r="R61" s="1"/>
      <c r="S61" s="1"/>
      <c r="T61" s="1" t="s">
        <v>167</v>
      </c>
      <c r="U61" s="3">
        <v>4007</v>
      </c>
    </row>
    <row r="62" spans="1:21" ht="15" thickBot="1" x14ac:dyDescent="0.4">
      <c r="A62" s="1"/>
      <c r="B62" s="1"/>
      <c r="C62" s="1"/>
      <c r="D62" s="1" t="s">
        <v>52</v>
      </c>
      <c r="E62" s="1"/>
      <c r="F62" s="6">
        <v>2846.48</v>
      </c>
      <c r="G62" s="6">
        <v>5619.64</v>
      </c>
      <c r="H62" s="2">
        <f t="shared" si="0"/>
        <v>2773.1600000000003</v>
      </c>
      <c r="K62" s="1"/>
      <c r="L62" s="1"/>
      <c r="M62" s="1"/>
      <c r="N62" s="1"/>
      <c r="O62" s="1"/>
      <c r="P62" s="1"/>
      <c r="Q62" s="1"/>
      <c r="R62" s="1"/>
      <c r="S62" s="1"/>
      <c r="T62" s="1" t="s">
        <v>168</v>
      </c>
      <c r="U62" s="3">
        <v>50</v>
      </c>
    </row>
    <row r="63" spans="1:21" x14ac:dyDescent="0.35">
      <c r="A63" s="1"/>
      <c r="B63" s="1"/>
      <c r="C63" s="1" t="s">
        <v>53</v>
      </c>
      <c r="D63" s="1"/>
      <c r="E63" s="1"/>
      <c r="F63" s="3">
        <f>ROUND(F54+SUM(F58:F62),5)</f>
        <v>14485.63</v>
      </c>
      <c r="G63" s="3">
        <f>ROUND(G54+SUM(G58:G62),5)</f>
        <v>18810.07</v>
      </c>
      <c r="H63" s="19">
        <f t="shared" si="0"/>
        <v>4324.4400000000005</v>
      </c>
      <c r="K63" s="1"/>
      <c r="L63" s="1"/>
      <c r="M63" s="1"/>
      <c r="N63" s="1"/>
      <c r="O63" s="1"/>
      <c r="P63" s="1"/>
      <c r="Q63" s="1"/>
      <c r="R63" s="1"/>
      <c r="S63" s="1"/>
      <c r="T63" s="1" t="s">
        <v>169</v>
      </c>
      <c r="U63" s="3">
        <v>50</v>
      </c>
    </row>
    <row r="64" spans="1:21" ht="29" customHeight="1" x14ac:dyDescent="0.35">
      <c r="A64" s="1"/>
      <c r="B64" s="1"/>
      <c r="C64" s="1" t="s">
        <v>54</v>
      </c>
      <c r="D64" s="1"/>
      <c r="E64" s="1"/>
      <c r="F64" s="3"/>
      <c r="G64" s="3"/>
      <c r="H64" s="2"/>
      <c r="K64" s="1"/>
      <c r="L64" s="1"/>
      <c r="M64" s="1"/>
      <c r="N64" s="1"/>
      <c r="O64" s="1"/>
      <c r="P64" s="1"/>
      <c r="Q64" s="1"/>
      <c r="R64" s="1"/>
      <c r="S64" s="1"/>
      <c r="T64" s="1" t="s">
        <v>170</v>
      </c>
      <c r="U64" s="3">
        <v>20</v>
      </c>
    </row>
    <row r="65" spans="1:21" x14ac:dyDescent="0.35">
      <c r="A65" s="1"/>
      <c r="B65" s="1"/>
      <c r="C65" s="1"/>
      <c r="D65" s="1" t="s">
        <v>55</v>
      </c>
      <c r="E65" s="1"/>
      <c r="F65" s="3">
        <v>0</v>
      </c>
      <c r="G65" s="3">
        <v>0</v>
      </c>
      <c r="H65" s="2">
        <f t="shared" si="0"/>
        <v>0</v>
      </c>
      <c r="K65" s="1"/>
      <c r="L65" s="1"/>
      <c r="M65" s="1"/>
      <c r="N65" s="1"/>
      <c r="O65" s="1"/>
      <c r="P65" s="1"/>
      <c r="Q65" s="1"/>
      <c r="R65" s="1"/>
      <c r="S65" s="1"/>
      <c r="T65" s="1" t="s">
        <v>171</v>
      </c>
      <c r="U65" s="3">
        <v>40</v>
      </c>
    </row>
    <row r="66" spans="1:21" x14ac:dyDescent="0.35">
      <c r="A66" s="1"/>
      <c r="B66" s="1"/>
      <c r="C66" s="1"/>
      <c r="D66" s="1" t="s">
        <v>56</v>
      </c>
      <c r="E66" s="1"/>
      <c r="F66" s="3">
        <v>0</v>
      </c>
      <c r="G66" s="3">
        <v>0</v>
      </c>
      <c r="H66" s="2">
        <f t="shared" si="0"/>
        <v>0</v>
      </c>
      <c r="K66" s="1"/>
      <c r="L66" s="1"/>
      <c r="M66" s="1"/>
      <c r="N66" s="1"/>
      <c r="O66" s="1"/>
      <c r="P66" s="1"/>
      <c r="Q66" s="1"/>
      <c r="R66" s="1"/>
      <c r="S66" s="1"/>
      <c r="T66" s="1" t="s">
        <v>172</v>
      </c>
      <c r="U66" s="3">
        <v>20</v>
      </c>
    </row>
    <row r="67" spans="1:21" x14ac:dyDescent="0.35">
      <c r="A67" s="1"/>
      <c r="B67" s="1"/>
      <c r="C67" s="1"/>
      <c r="D67" s="1" t="s">
        <v>57</v>
      </c>
      <c r="E67" s="1"/>
      <c r="F67" s="3">
        <v>0</v>
      </c>
      <c r="G67" s="3">
        <v>0</v>
      </c>
      <c r="H67" s="2">
        <f t="shared" si="0"/>
        <v>0</v>
      </c>
      <c r="K67" s="1"/>
      <c r="L67" s="1"/>
      <c r="M67" s="1"/>
      <c r="N67" s="1"/>
      <c r="O67" s="1"/>
      <c r="P67" s="1"/>
      <c r="Q67" s="1"/>
      <c r="R67" s="1"/>
      <c r="S67" s="1"/>
      <c r="T67" s="1" t="s">
        <v>173</v>
      </c>
      <c r="U67" s="3">
        <v>2000</v>
      </c>
    </row>
    <row r="68" spans="1:21" ht="15" thickBot="1" x14ac:dyDescent="0.4">
      <c r="A68" s="1"/>
      <c r="B68" s="1"/>
      <c r="C68" s="1"/>
      <c r="D68" s="1" t="s">
        <v>58</v>
      </c>
      <c r="E68" s="1"/>
      <c r="F68" s="6">
        <v>0</v>
      </c>
      <c r="G68" s="6">
        <v>0</v>
      </c>
      <c r="H68" s="2">
        <f t="shared" si="0"/>
        <v>0</v>
      </c>
      <c r="K68" s="1"/>
      <c r="L68" s="1"/>
      <c r="M68" s="1"/>
      <c r="N68" s="1"/>
      <c r="O68" s="1"/>
      <c r="P68" s="1"/>
      <c r="Q68" s="1"/>
      <c r="R68" s="1"/>
      <c r="S68" s="1"/>
      <c r="T68" s="1" t="s">
        <v>174</v>
      </c>
      <c r="U68" s="3">
        <v>5327.54</v>
      </c>
    </row>
    <row r="69" spans="1:21" x14ac:dyDescent="0.35">
      <c r="A69" s="1"/>
      <c r="B69" s="1"/>
      <c r="C69" s="1" t="s">
        <v>59</v>
      </c>
      <c r="D69" s="1"/>
      <c r="E69" s="1"/>
      <c r="F69" s="3">
        <f>ROUND(SUM(F64:F68),5)</f>
        <v>0</v>
      </c>
      <c r="G69" s="3">
        <f>ROUND(SUM(G64:G68),5)</f>
        <v>0</v>
      </c>
      <c r="H69" s="19">
        <f t="shared" ref="H69:H121" si="1">G69-F69</f>
        <v>0</v>
      </c>
      <c r="K69" s="1"/>
      <c r="L69" s="1"/>
      <c r="M69" s="1"/>
      <c r="N69" s="1"/>
      <c r="O69" s="1"/>
      <c r="P69" s="1"/>
      <c r="Q69" s="1"/>
      <c r="R69" s="1"/>
      <c r="S69" s="1"/>
      <c r="T69" s="1" t="s">
        <v>175</v>
      </c>
      <c r="U69" s="3">
        <v>120</v>
      </c>
    </row>
    <row r="70" spans="1:21" ht="29" customHeight="1" x14ac:dyDescent="0.35">
      <c r="A70" s="1"/>
      <c r="B70" s="1"/>
      <c r="C70" s="1" t="s">
        <v>60</v>
      </c>
      <c r="D70" s="1"/>
      <c r="E70" s="1"/>
      <c r="F70" s="3"/>
      <c r="G70" s="3"/>
      <c r="H70" s="2"/>
      <c r="K70" s="1"/>
      <c r="L70" s="1"/>
      <c r="M70" s="1"/>
      <c r="N70" s="1"/>
      <c r="O70" s="1"/>
      <c r="P70" s="1"/>
      <c r="Q70" s="1"/>
      <c r="R70" s="1"/>
      <c r="S70" s="1"/>
      <c r="T70" s="1" t="s">
        <v>176</v>
      </c>
      <c r="U70" s="3">
        <v>90</v>
      </c>
    </row>
    <row r="71" spans="1:21" x14ac:dyDescent="0.35">
      <c r="A71" s="1"/>
      <c r="B71" s="1"/>
      <c r="C71" s="1"/>
      <c r="D71" s="1" t="s">
        <v>10</v>
      </c>
      <c r="E71" s="1"/>
      <c r="F71" s="3">
        <v>12016.89</v>
      </c>
      <c r="G71" s="3">
        <v>12940.91</v>
      </c>
      <c r="H71" s="2">
        <f t="shared" si="1"/>
        <v>924.02000000000044</v>
      </c>
      <c r="K71" s="1"/>
      <c r="L71" s="1"/>
      <c r="M71" s="1"/>
      <c r="N71" s="1"/>
      <c r="O71" s="1"/>
      <c r="P71" s="1"/>
      <c r="Q71" s="1"/>
      <c r="R71" s="1"/>
      <c r="S71" s="1"/>
      <c r="T71" s="1" t="s">
        <v>177</v>
      </c>
      <c r="U71" s="3">
        <v>60</v>
      </c>
    </row>
    <row r="72" spans="1:21" x14ac:dyDescent="0.35">
      <c r="A72" s="1"/>
      <c r="B72" s="1"/>
      <c r="C72" s="1"/>
      <c r="D72" s="1" t="s">
        <v>61</v>
      </c>
      <c r="E72" s="1"/>
      <c r="F72" s="3">
        <v>5383</v>
      </c>
      <c r="G72" s="3">
        <v>5383</v>
      </c>
      <c r="H72" s="2">
        <f t="shared" si="1"/>
        <v>0</v>
      </c>
      <c r="O72" s="1"/>
      <c r="P72" s="1"/>
      <c r="Q72" s="1"/>
      <c r="R72" s="1"/>
      <c r="S72" s="1"/>
      <c r="T72" s="1" t="s">
        <v>178</v>
      </c>
      <c r="U72" s="3">
        <v>2986.03</v>
      </c>
    </row>
    <row r="73" spans="1:21" x14ac:dyDescent="0.35">
      <c r="A73" s="1"/>
      <c r="B73" s="1"/>
      <c r="C73" s="1"/>
      <c r="D73" s="1" t="s">
        <v>18</v>
      </c>
      <c r="E73" s="1"/>
      <c r="F73" s="3">
        <v>12367.59</v>
      </c>
      <c r="G73" s="3">
        <v>62892.160000000003</v>
      </c>
      <c r="H73" s="2">
        <f t="shared" si="1"/>
        <v>50524.570000000007</v>
      </c>
      <c r="K73" s="1"/>
      <c r="L73" s="1"/>
      <c r="M73" s="1"/>
      <c r="N73" s="1"/>
      <c r="O73" s="1"/>
      <c r="P73" s="1"/>
      <c r="Q73" s="1"/>
      <c r="R73" s="1"/>
      <c r="S73" s="1"/>
      <c r="T73" s="1" t="s">
        <v>179</v>
      </c>
      <c r="U73" s="3">
        <v>151.30000000000001</v>
      </c>
    </row>
    <row r="74" spans="1:21" x14ac:dyDescent="0.35">
      <c r="A74" s="1"/>
      <c r="B74" s="1"/>
      <c r="C74" s="1"/>
      <c r="D74" s="1" t="s">
        <v>21</v>
      </c>
      <c r="E74" s="1"/>
      <c r="F74" s="3">
        <v>3270</v>
      </c>
      <c r="G74" s="3">
        <v>3270</v>
      </c>
      <c r="H74" s="2">
        <f t="shared" si="1"/>
        <v>0</v>
      </c>
      <c r="K74" s="1"/>
      <c r="L74" s="1"/>
      <c r="M74" s="1"/>
      <c r="N74" s="1"/>
      <c r="O74" s="1"/>
      <c r="P74" s="1"/>
      <c r="Q74" s="1"/>
      <c r="R74" s="1"/>
      <c r="S74" s="1"/>
      <c r="T74" s="1" t="s">
        <v>180</v>
      </c>
      <c r="U74" s="3">
        <v>8990.2199999999993</v>
      </c>
    </row>
    <row r="75" spans="1:21" x14ac:dyDescent="0.35">
      <c r="A75" s="1"/>
      <c r="B75" s="1"/>
      <c r="C75" s="1"/>
      <c r="D75" s="1" t="s">
        <v>24</v>
      </c>
      <c r="E75" s="1"/>
      <c r="G75" s="3">
        <v>240</v>
      </c>
      <c r="H75" s="2">
        <f t="shared" si="1"/>
        <v>240</v>
      </c>
      <c r="O75" s="1"/>
      <c r="P75" s="1"/>
      <c r="Q75" s="1"/>
      <c r="R75" s="1"/>
      <c r="S75" s="1"/>
      <c r="T75" s="1" t="s">
        <v>181</v>
      </c>
      <c r="U75" s="3">
        <v>20</v>
      </c>
    </row>
    <row r="76" spans="1:21" x14ac:dyDescent="0.35">
      <c r="A76" s="1"/>
      <c r="B76" s="1"/>
      <c r="C76" s="1"/>
      <c r="D76" s="1" t="s">
        <v>62</v>
      </c>
      <c r="E76" s="1"/>
      <c r="F76" s="3"/>
      <c r="G76" s="3"/>
      <c r="H76" s="2">
        <f t="shared" si="1"/>
        <v>0</v>
      </c>
      <c r="K76" s="1"/>
      <c r="L76" s="1"/>
      <c r="M76" s="1"/>
      <c r="N76" s="1"/>
      <c r="O76" s="1"/>
      <c r="P76" s="1"/>
      <c r="Q76" s="1"/>
      <c r="R76" s="1"/>
      <c r="S76" s="1"/>
      <c r="T76" s="1" t="s">
        <v>182</v>
      </c>
      <c r="U76" s="3">
        <v>40</v>
      </c>
    </row>
    <row r="77" spans="1:21" x14ac:dyDescent="0.35">
      <c r="A77" s="1"/>
      <c r="B77" s="1"/>
      <c r="C77" s="1"/>
      <c r="D77" s="1"/>
      <c r="E77" s="1" t="s">
        <v>63</v>
      </c>
      <c r="F77" s="3">
        <v>130328.81</v>
      </c>
      <c r="G77" s="3">
        <v>130328.81</v>
      </c>
      <c r="H77" s="2">
        <f t="shared" si="1"/>
        <v>0</v>
      </c>
      <c r="K77" s="1"/>
      <c r="L77" s="1"/>
      <c r="M77" s="1"/>
      <c r="N77" s="1"/>
      <c r="O77" s="1"/>
      <c r="P77" s="1"/>
      <c r="Q77" s="1"/>
      <c r="R77" s="1"/>
      <c r="S77" s="1"/>
      <c r="T77" s="1" t="s">
        <v>183</v>
      </c>
      <c r="U77" s="3">
        <v>60</v>
      </c>
    </row>
    <row r="78" spans="1:21" x14ac:dyDescent="0.35">
      <c r="A78" s="1"/>
      <c r="B78" s="1"/>
      <c r="C78" s="1"/>
      <c r="D78" s="1"/>
      <c r="E78" s="1" t="s">
        <v>64</v>
      </c>
      <c r="F78" s="3">
        <v>58993.13</v>
      </c>
      <c r="G78" s="3">
        <v>59995.02</v>
      </c>
      <c r="H78" s="2">
        <f t="shared" si="1"/>
        <v>1001.8899999999994</v>
      </c>
      <c r="K78" s="1"/>
      <c r="L78" s="1"/>
      <c r="M78" s="1"/>
      <c r="N78" s="1"/>
      <c r="O78" s="1"/>
      <c r="P78" s="1"/>
      <c r="Q78" s="1"/>
      <c r="R78" s="1"/>
      <c r="S78" s="1"/>
      <c r="T78" s="1" t="s">
        <v>184</v>
      </c>
      <c r="U78" s="3">
        <v>80</v>
      </c>
    </row>
    <row r="79" spans="1:21" ht="15" thickBot="1" x14ac:dyDescent="0.4">
      <c r="A79" s="1"/>
      <c r="B79" s="1"/>
      <c r="C79" s="1"/>
      <c r="D79" s="1"/>
      <c r="E79" s="1" t="s">
        <v>65</v>
      </c>
      <c r="F79" s="4">
        <v>-13846.18</v>
      </c>
      <c r="G79" s="4">
        <v>-13846.18</v>
      </c>
      <c r="H79" s="2">
        <f t="shared" si="1"/>
        <v>0</v>
      </c>
      <c r="K79" s="1"/>
      <c r="L79" s="1"/>
      <c r="M79" s="1"/>
      <c r="N79" s="1"/>
      <c r="O79" s="1"/>
      <c r="P79" s="1"/>
      <c r="Q79" s="1"/>
      <c r="R79" s="1"/>
      <c r="S79" s="1"/>
      <c r="T79" s="1" t="s">
        <v>185</v>
      </c>
      <c r="U79" s="3">
        <v>296.8</v>
      </c>
    </row>
    <row r="80" spans="1:21" ht="15" thickBot="1" x14ac:dyDescent="0.4">
      <c r="A80" s="1"/>
      <c r="B80" s="1"/>
      <c r="C80" s="1"/>
      <c r="D80" s="1" t="s">
        <v>66</v>
      </c>
      <c r="E80" s="1"/>
      <c r="F80" s="5">
        <f>ROUND(SUM(F76:F79),5)</f>
        <v>175475.76</v>
      </c>
      <c r="G80" s="5">
        <f>ROUND(SUM(G76:G79),5)</f>
        <v>176477.65</v>
      </c>
      <c r="H80" s="18">
        <f t="shared" si="1"/>
        <v>1001.8899999999849</v>
      </c>
      <c r="K80" s="1"/>
      <c r="L80" s="1"/>
      <c r="M80" s="1"/>
      <c r="N80" s="1"/>
      <c r="O80" s="1"/>
      <c r="P80" s="1"/>
      <c r="Q80" s="1"/>
      <c r="R80" s="1"/>
      <c r="S80" s="1"/>
      <c r="T80" s="1" t="s">
        <v>186</v>
      </c>
      <c r="U80" s="3">
        <v>20</v>
      </c>
    </row>
    <row r="81" spans="1:21" ht="29" customHeight="1" x14ac:dyDescent="0.35">
      <c r="A81" s="1"/>
      <c r="B81" s="1"/>
      <c r="C81" s="1" t="s">
        <v>67</v>
      </c>
      <c r="D81" s="1"/>
      <c r="E81" s="1"/>
      <c r="F81" s="3">
        <f>ROUND(SUM(F70:F74)+F80,5)</f>
        <v>208513.24</v>
      </c>
      <c r="G81" s="3">
        <f>ROUND(SUM(G70:G75)+G80,5)</f>
        <v>261203.72</v>
      </c>
      <c r="H81" s="2">
        <f t="shared" si="1"/>
        <v>52690.48000000001</v>
      </c>
      <c r="K81" s="1"/>
      <c r="L81" s="1"/>
      <c r="M81" s="1"/>
      <c r="N81" s="1"/>
      <c r="O81" s="1"/>
      <c r="P81" s="1"/>
      <c r="Q81" s="1"/>
      <c r="R81" s="1"/>
      <c r="S81" s="1"/>
      <c r="T81" s="1" t="s">
        <v>187</v>
      </c>
      <c r="U81" s="3">
        <v>5165.3599999999997</v>
      </c>
    </row>
    <row r="82" spans="1:21" ht="29" customHeight="1" x14ac:dyDescent="0.35">
      <c r="A82" s="1"/>
      <c r="B82" s="1"/>
      <c r="C82" s="1" t="s">
        <v>68</v>
      </c>
      <c r="D82" s="1"/>
      <c r="E82" s="1"/>
      <c r="G82" s="3"/>
      <c r="H82" s="2"/>
      <c r="O82" s="1"/>
      <c r="P82" s="1"/>
      <c r="Q82" s="1"/>
      <c r="R82" s="1"/>
      <c r="S82" s="1"/>
      <c r="T82" s="1" t="s">
        <v>188</v>
      </c>
      <c r="U82" s="3">
        <v>513.9</v>
      </c>
    </row>
    <row r="83" spans="1:21" ht="15" thickBot="1" x14ac:dyDescent="0.4">
      <c r="A83" s="1"/>
      <c r="B83" s="1"/>
      <c r="C83" s="1"/>
      <c r="D83" s="1" t="s">
        <v>69</v>
      </c>
      <c r="E83" s="1"/>
      <c r="G83" s="6">
        <v>5518.75</v>
      </c>
      <c r="H83" s="2">
        <f t="shared" si="1"/>
        <v>5518.75</v>
      </c>
      <c r="O83" s="1"/>
      <c r="P83" s="1"/>
      <c r="Q83" s="1"/>
      <c r="R83" s="1"/>
      <c r="S83" s="1"/>
      <c r="T83" s="1" t="s">
        <v>189</v>
      </c>
      <c r="U83" s="3">
        <v>3736.64</v>
      </c>
    </row>
    <row r="84" spans="1:21" x14ac:dyDescent="0.35">
      <c r="A84" s="1"/>
      <c r="B84" s="1"/>
      <c r="C84" s="1" t="s">
        <v>70</v>
      </c>
      <c r="D84" s="1"/>
      <c r="E84" s="1"/>
      <c r="G84" s="3">
        <f>ROUND(SUM(G82:G83),5)</f>
        <v>5518.75</v>
      </c>
      <c r="H84" s="19">
        <f t="shared" si="1"/>
        <v>5518.75</v>
      </c>
      <c r="O84" s="1"/>
      <c r="P84" s="1"/>
      <c r="Q84" s="1"/>
      <c r="R84" s="1"/>
      <c r="S84" s="1"/>
      <c r="T84" s="1" t="s">
        <v>190</v>
      </c>
      <c r="U84" s="3">
        <v>-1186.27</v>
      </c>
    </row>
    <row r="85" spans="1:21" ht="29" customHeight="1" x14ac:dyDescent="0.35">
      <c r="A85" s="1"/>
      <c r="B85" s="1"/>
      <c r="C85" s="1" t="s">
        <v>71</v>
      </c>
      <c r="D85" s="1"/>
      <c r="E85" s="1"/>
      <c r="F85" s="3">
        <v>3035.51</v>
      </c>
      <c r="G85" s="3">
        <v>4520.79</v>
      </c>
      <c r="H85" s="2">
        <f t="shared" si="1"/>
        <v>1485.2799999999997</v>
      </c>
      <c r="K85" s="1"/>
      <c r="L85" s="1"/>
      <c r="M85" s="1"/>
      <c r="N85" s="1"/>
      <c r="O85" s="1"/>
      <c r="P85" s="1"/>
      <c r="Q85" s="1"/>
      <c r="R85" s="1"/>
      <c r="S85" s="1"/>
      <c r="T85" s="1" t="s">
        <v>191</v>
      </c>
      <c r="U85" s="3">
        <v>3704.77</v>
      </c>
    </row>
    <row r="86" spans="1:21" x14ac:dyDescent="0.35">
      <c r="A86" s="1"/>
      <c r="B86" s="1"/>
      <c r="C86" s="1" t="s">
        <v>72</v>
      </c>
      <c r="D86" s="1"/>
      <c r="E86" s="1"/>
      <c r="F86" s="3">
        <v>3199.2</v>
      </c>
      <c r="G86" s="3">
        <v>4205.8</v>
      </c>
      <c r="H86" s="2">
        <f t="shared" si="1"/>
        <v>1006.6000000000004</v>
      </c>
      <c r="K86" s="1"/>
      <c r="L86" s="1"/>
      <c r="M86" s="1"/>
      <c r="N86" s="1"/>
      <c r="O86" s="1"/>
      <c r="P86" s="1"/>
      <c r="Q86" s="1"/>
      <c r="R86" s="1"/>
      <c r="S86" s="1"/>
      <c r="T86" s="1" t="s">
        <v>192</v>
      </c>
      <c r="U86" s="3">
        <v>9101.19</v>
      </c>
    </row>
    <row r="87" spans="1:21" x14ac:dyDescent="0.35">
      <c r="A87" s="1"/>
      <c r="B87" s="1"/>
      <c r="C87" s="1" t="s">
        <v>73</v>
      </c>
      <c r="D87" s="1"/>
      <c r="E87" s="1"/>
      <c r="F87" s="3">
        <v>4092.66</v>
      </c>
      <c r="G87" s="3">
        <v>4932.43</v>
      </c>
      <c r="H87" s="2">
        <f t="shared" si="1"/>
        <v>839.77000000000044</v>
      </c>
      <c r="K87" s="1"/>
      <c r="L87" s="1"/>
      <c r="M87" s="1"/>
      <c r="N87" s="1"/>
      <c r="O87" s="1"/>
      <c r="P87" s="1"/>
      <c r="Q87" s="1"/>
      <c r="R87" s="1"/>
      <c r="S87" s="1"/>
      <c r="T87" s="1" t="s">
        <v>193</v>
      </c>
      <c r="U87" s="3">
        <v>20</v>
      </c>
    </row>
    <row r="88" spans="1:21" x14ac:dyDescent="0.35">
      <c r="A88" s="1"/>
      <c r="B88" s="1"/>
      <c r="C88" s="1" t="s">
        <v>74</v>
      </c>
      <c r="D88" s="1"/>
      <c r="E88" s="1"/>
      <c r="F88" s="3">
        <v>1250</v>
      </c>
      <c r="G88" s="3">
        <v>1250</v>
      </c>
      <c r="H88" s="2">
        <f t="shared" si="1"/>
        <v>0</v>
      </c>
      <c r="K88" s="1"/>
      <c r="L88" s="1"/>
      <c r="M88" s="1"/>
      <c r="N88" s="1"/>
      <c r="O88" s="1"/>
      <c r="P88" s="1"/>
      <c r="Q88" s="1"/>
      <c r="R88" s="1"/>
      <c r="S88" s="1"/>
      <c r="T88" s="1" t="s">
        <v>194</v>
      </c>
      <c r="U88" s="3">
        <v>564.86</v>
      </c>
    </row>
    <row r="89" spans="1:21" x14ac:dyDescent="0.35">
      <c r="A89" s="1"/>
      <c r="B89" s="1"/>
      <c r="C89" s="1" t="s">
        <v>75</v>
      </c>
      <c r="D89" s="1"/>
      <c r="E89" s="1"/>
      <c r="F89" s="3">
        <v>68.12</v>
      </c>
      <c r="G89" s="3">
        <v>68.12</v>
      </c>
      <c r="H89" s="2">
        <f t="shared" si="1"/>
        <v>0</v>
      </c>
      <c r="K89" s="1"/>
      <c r="L89" s="1"/>
      <c r="M89" s="1"/>
      <c r="N89" s="1"/>
      <c r="O89" s="1"/>
      <c r="P89" s="1"/>
      <c r="Q89" s="1"/>
      <c r="R89" s="1"/>
      <c r="S89" s="1"/>
      <c r="T89" s="1" t="s">
        <v>195</v>
      </c>
      <c r="U89" s="3">
        <v>902.74</v>
      </c>
    </row>
    <row r="90" spans="1:21" x14ac:dyDescent="0.35">
      <c r="A90" s="1"/>
      <c r="B90" s="1"/>
      <c r="C90" s="1" t="s">
        <v>76</v>
      </c>
      <c r="D90" s="1"/>
      <c r="E90" s="1"/>
      <c r="F90" s="3">
        <v>753.49</v>
      </c>
      <c r="G90" s="3">
        <v>795.44</v>
      </c>
      <c r="H90" s="2">
        <f t="shared" si="1"/>
        <v>41.950000000000045</v>
      </c>
      <c r="K90" s="1"/>
      <c r="L90" s="1"/>
      <c r="M90" s="1"/>
      <c r="N90" s="1"/>
      <c r="O90" s="1"/>
      <c r="P90" s="1"/>
      <c r="Q90" s="1"/>
      <c r="R90" s="1"/>
      <c r="S90" s="1"/>
      <c r="T90" s="1" t="s">
        <v>196</v>
      </c>
      <c r="U90" s="3">
        <v>40</v>
      </c>
    </row>
    <row r="91" spans="1:21" x14ac:dyDescent="0.35">
      <c r="A91" s="1"/>
      <c r="B91" s="1"/>
      <c r="C91" s="1" t="s">
        <v>77</v>
      </c>
      <c r="D91" s="1"/>
      <c r="E91" s="1"/>
      <c r="F91" s="3"/>
      <c r="G91" s="3"/>
      <c r="H91" s="2">
        <f t="shared" si="1"/>
        <v>0</v>
      </c>
      <c r="K91" s="1"/>
      <c r="L91" s="1"/>
      <c r="M91" s="1"/>
      <c r="N91" s="1"/>
      <c r="O91" s="1"/>
      <c r="P91" s="1"/>
      <c r="Q91" s="1"/>
      <c r="R91" s="1"/>
      <c r="S91" s="1"/>
      <c r="T91" s="1" t="s">
        <v>197</v>
      </c>
      <c r="U91" s="3">
        <v>60</v>
      </c>
    </row>
    <row r="92" spans="1:21" x14ac:dyDescent="0.35">
      <c r="A92" s="1"/>
      <c r="B92" s="1"/>
      <c r="C92" s="1"/>
      <c r="D92" s="1" t="s">
        <v>78</v>
      </c>
      <c r="E92" s="1"/>
      <c r="F92" s="3">
        <v>1258</v>
      </c>
      <c r="G92" s="3">
        <v>1887</v>
      </c>
      <c r="H92" s="2">
        <f t="shared" si="1"/>
        <v>629</v>
      </c>
      <c r="K92" s="1"/>
      <c r="L92" s="1"/>
      <c r="M92" s="1"/>
      <c r="N92" s="1"/>
      <c r="O92" s="1"/>
      <c r="P92" s="1"/>
      <c r="Q92" s="1"/>
      <c r="R92" s="1"/>
      <c r="S92" s="1"/>
      <c r="T92" s="1" t="s">
        <v>198</v>
      </c>
      <c r="U92" s="3">
        <v>320</v>
      </c>
    </row>
    <row r="93" spans="1:21" x14ac:dyDescent="0.35">
      <c r="A93" s="1"/>
      <c r="B93" s="1"/>
      <c r="C93" s="1"/>
      <c r="D93" s="1" t="s">
        <v>79</v>
      </c>
      <c r="E93" s="1"/>
      <c r="F93" s="3">
        <v>3300</v>
      </c>
      <c r="G93" s="3">
        <v>3300</v>
      </c>
      <c r="H93" s="2">
        <f t="shared" si="1"/>
        <v>0</v>
      </c>
      <c r="K93" s="1"/>
      <c r="L93" s="1"/>
      <c r="M93" s="1"/>
      <c r="N93" s="1"/>
      <c r="O93" s="1"/>
      <c r="P93" s="1"/>
      <c r="Q93" s="1"/>
      <c r="R93" s="1"/>
      <c r="S93" s="1"/>
      <c r="T93" s="1" t="s">
        <v>199</v>
      </c>
      <c r="U93" s="3">
        <v>20</v>
      </c>
    </row>
    <row r="94" spans="1:21" ht="15" thickBot="1" x14ac:dyDescent="0.4">
      <c r="A94" s="1"/>
      <c r="B94" s="1"/>
      <c r="C94" s="1"/>
      <c r="D94" s="1" t="s">
        <v>80</v>
      </c>
      <c r="E94" s="1"/>
      <c r="F94" s="6">
        <v>344</v>
      </c>
      <c r="G94" s="6">
        <v>437</v>
      </c>
      <c r="H94" s="2">
        <f t="shared" si="1"/>
        <v>93</v>
      </c>
      <c r="K94" s="1"/>
      <c r="L94" s="1"/>
      <c r="M94" s="1"/>
      <c r="N94" s="1"/>
      <c r="O94" s="1"/>
      <c r="P94" s="1"/>
      <c r="Q94" s="1"/>
      <c r="R94" s="1"/>
      <c r="S94" s="1"/>
      <c r="T94" s="1" t="s">
        <v>200</v>
      </c>
      <c r="U94" s="3">
        <v>160</v>
      </c>
    </row>
    <row r="95" spans="1:21" x14ac:dyDescent="0.35">
      <c r="A95" s="1"/>
      <c r="B95" s="1"/>
      <c r="C95" s="1" t="s">
        <v>81</v>
      </c>
      <c r="D95" s="1"/>
      <c r="E95" s="1"/>
      <c r="F95" s="3">
        <f>ROUND(SUM(F91:F94),5)</f>
        <v>4902</v>
      </c>
      <c r="G95" s="3">
        <f>ROUND(SUM(G91:G94),5)</f>
        <v>5624</v>
      </c>
      <c r="H95" s="19">
        <f t="shared" si="1"/>
        <v>722</v>
      </c>
      <c r="K95" s="1"/>
      <c r="L95" s="1"/>
      <c r="M95" s="1"/>
      <c r="N95" s="1"/>
      <c r="O95" s="1"/>
      <c r="P95" s="1"/>
      <c r="Q95" s="1"/>
      <c r="R95" s="1"/>
      <c r="S95" s="1"/>
      <c r="T95" s="1" t="s">
        <v>201</v>
      </c>
      <c r="U95" s="3">
        <v>60</v>
      </c>
    </row>
    <row r="96" spans="1:21" ht="29" customHeight="1" x14ac:dyDescent="0.35">
      <c r="A96" s="1"/>
      <c r="B96" s="1"/>
      <c r="C96" s="1" t="s">
        <v>82</v>
      </c>
      <c r="D96" s="1"/>
      <c r="E96" s="1"/>
      <c r="F96" s="3"/>
      <c r="G96" s="3"/>
      <c r="H96" s="2"/>
      <c r="K96" s="1"/>
      <c r="L96" s="1"/>
      <c r="M96" s="1"/>
      <c r="N96" s="1"/>
      <c r="O96" s="1"/>
      <c r="P96" s="1"/>
      <c r="Q96" s="1"/>
      <c r="R96" s="1"/>
      <c r="S96" s="1"/>
      <c r="T96" s="1" t="s">
        <v>202</v>
      </c>
      <c r="U96" s="3">
        <v>310</v>
      </c>
    </row>
    <row r="97" spans="1:21" x14ac:dyDescent="0.35">
      <c r="A97" s="1"/>
      <c r="B97" s="1"/>
      <c r="C97" s="1"/>
      <c r="D97" s="1" t="s">
        <v>83</v>
      </c>
      <c r="E97" s="1"/>
      <c r="F97" s="3">
        <v>557.34</v>
      </c>
      <c r="G97" s="3">
        <v>822.74</v>
      </c>
      <c r="H97" s="2">
        <f t="shared" si="1"/>
        <v>265.39999999999998</v>
      </c>
      <c r="K97" s="1"/>
      <c r="L97" s="1"/>
      <c r="M97" s="1"/>
      <c r="N97" s="1"/>
      <c r="O97" s="1"/>
      <c r="P97" s="1"/>
      <c r="Q97" s="1"/>
      <c r="R97" s="1"/>
      <c r="S97" s="1"/>
      <c r="T97" s="1" t="s">
        <v>203</v>
      </c>
      <c r="U97" s="3">
        <v>20</v>
      </c>
    </row>
    <row r="98" spans="1:21" x14ac:dyDescent="0.35">
      <c r="A98" s="1"/>
      <c r="B98" s="1"/>
      <c r="C98" s="1"/>
      <c r="D98" s="1" t="s">
        <v>84</v>
      </c>
      <c r="E98" s="1"/>
      <c r="F98" s="3">
        <v>29951</v>
      </c>
      <c r="G98" s="3">
        <v>36755</v>
      </c>
      <c r="H98" s="2">
        <f t="shared" si="1"/>
        <v>6804</v>
      </c>
      <c r="K98" s="1"/>
      <c r="L98" s="1"/>
      <c r="M98" s="1"/>
      <c r="N98" s="1"/>
      <c r="O98" s="1"/>
      <c r="P98" s="1"/>
      <c r="Q98" s="1"/>
      <c r="R98" s="1"/>
      <c r="S98" s="1"/>
      <c r="T98" s="1" t="s">
        <v>204</v>
      </c>
      <c r="U98" s="3">
        <v>20</v>
      </c>
    </row>
    <row r="99" spans="1:21" x14ac:dyDescent="0.35">
      <c r="A99" s="1"/>
      <c r="B99" s="1"/>
      <c r="C99" s="1"/>
      <c r="D99" s="1" t="s">
        <v>85</v>
      </c>
      <c r="E99" s="1"/>
      <c r="F99" s="3">
        <v>84.75</v>
      </c>
      <c r="G99" s="3">
        <v>101.7</v>
      </c>
      <c r="H99" s="2">
        <f t="shared" si="1"/>
        <v>16.950000000000003</v>
      </c>
      <c r="K99" s="1"/>
      <c r="L99" s="1"/>
      <c r="M99" s="1"/>
      <c r="N99" s="1"/>
      <c r="O99" s="1"/>
      <c r="P99" s="1"/>
      <c r="Q99" s="1"/>
      <c r="R99" s="1"/>
      <c r="S99" s="1"/>
      <c r="T99" s="1" t="s">
        <v>205</v>
      </c>
      <c r="U99" s="3">
        <v>1239.45</v>
      </c>
    </row>
    <row r="100" spans="1:21" x14ac:dyDescent="0.35">
      <c r="A100" s="1"/>
      <c r="B100" s="1"/>
      <c r="C100" s="1"/>
      <c r="D100" s="1" t="s">
        <v>86</v>
      </c>
      <c r="E100" s="1"/>
      <c r="F100" s="3">
        <v>2538.59</v>
      </c>
      <c r="G100" s="3">
        <v>3012.02</v>
      </c>
      <c r="H100" s="2">
        <f t="shared" si="1"/>
        <v>473.42999999999984</v>
      </c>
      <c r="K100" s="1"/>
      <c r="L100" s="1"/>
      <c r="M100" s="1"/>
      <c r="N100" s="1"/>
      <c r="O100" s="1"/>
      <c r="P100" s="1"/>
      <c r="Q100" s="1"/>
      <c r="R100" s="1"/>
      <c r="S100" s="1"/>
      <c r="T100" s="1" t="s">
        <v>206</v>
      </c>
      <c r="U100" s="3">
        <v>40</v>
      </c>
    </row>
    <row r="101" spans="1:21" ht="15" thickBot="1" x14ac:dyDescent="0.4">
      <c r="A101" s="1"/>
      <c r="B101" s="1"/>
      <c r="C101" s="1"/>
      <c r="D101" s="1" t="s">
        <v>87</v>
      </c>
      <c r="E101" s="1"/>
      <c r="F101" s="6">
        <v>376.07</v>
      </c>
      <c r="G101" s="6">
        <v>452.53</v>
      </c>
      <c r="H101" s="2">
        <f t="shared" si="1"/>
        <v>76.45999999999998</v>
      </c>
      <c r="K101" s="1"/>
      <c r="L101" s="1"/>
      <c r="M101" s="1"/>
      <c r="N101" s="1"/>
      <c r="O101" s="1"/>
      <c r="P101" s="1"/>
      <c r="Q101" s="1"/>
      <c r="R101" s="1"/>
      <c r="S101" s="1"/>
      <c r="T101" s="1" t="s">
        <v>207</v>
      </c>
      <c r="U101" s="3">
        <v>170.66</v>
      </c>
    </row>
    <row r="102" spans="1:21" x14ac:dyDescent="0.35">
      <c r="A102" s="1"/>
      <c r="B102" s="1"/>
      <c r="C102" s="1" t="s">
        <v>88</v>
      </c>
      <c r="D102" s="1"/>
      <c r="E102" s="1"/>
      <c r="F102" s="3">
        <f>ROUND(SUM(F96:F101),5)</f>
        <v>33507.75</v>
      </c>
      <c r="G102" s="3">
        <f>ROUND(SUM(G96:G101),5)</f>
        <v>41143.99</v>
      </c>
      <c r="H102" s="19">
        <f t="shared" si="1"/>
        <v>7636.239999999998</v>
      </c>
      <c r="K102" s="1"/>
      <c r="L102" s="1"/>
      <c r="M102" s="1"/>
      <c r="N102" s="1"/>
      <c r="O102" s="1"/>
      <c r="P102" s="1"/>
      <c r="Q102" s="1"/>
      <c r="R102" s="1"/>
      <c r="S102" s="1"/>
      <c r="T102" s="1" t="s">
        <v>208</v>
      </c>
      <c r="U102" s="3">
        <v>80</v>
      </c>
    </row>
    <row r="103" spans="1:21" ht="29" customHeight="1" x14ac:dyDescent="0.35">
      <c r="A103" s="1"/>
      <c r="B103" s="1"/>
      <c r="C103" s="1" t="s">
        <v>89</v>
      </c>
      <c r="D103" s="1"/>
      <c r="E103" s="1"/>
      <c r="F103" s="3">
        <v>3102.58</v>
      </c>
      <c r="G103" s="3">
        <v>3631.6</v>
      </c>
      <c r="H103" s="2">
        <f t="shared" si="1"/>
        <v>529.02</v>
      </c>
      <c r="K103" s="1"/>
      <c r="L103" s="1"/>
      <c r="M103" s="1"/>
      <c r="N103" s="1"/>
      <c r="O103" s="1"/>
      <c r="P103" s="1"/>
      <c r="Q103" s="1"/>
      <c r="R103" s="1"/>
      <c r="S103" s="1"/>
      <c r="T103" s="1" t="s">
        <v>209</v>
      </c>
      <c r="U103" s="3">
        <v>6654.75</v>
      </c>
    </row>
    <row r="104" spans="1:21" x14ac:dyDescent="0.35">
      <c r="A104" s="1"/>
      <c r="B104" s="1"/>
      <c r="C104" s="1" t="s">
        <v>90</v>
      </c>
      <c r="D104" s="1"/>
      <c r="E104" s="1"/>
      <c r="F104" s="3">
        <v>5977.95</v>
      </c>
      <c r="G104" s="3">
        <v>9409.02</v>
      </c>
      <c r="H104" s="2">
        <f t="shared" si="1"/>
        <v>3431.0700000000006</v>
      </c>
      <c r="K104" s="1"/>
      <c r="L104" s="1"/>
      <c r="M104" s="1"/>
      <c r="N104" s="1"/>
      <c r="O104" s="1"/>
      <c r="P104" s="1"/>
      <c r="Q104" s="1"/>
      <c r="R104" s="1"/>
      <c r="S104" s="1"/>
      <c r="T104" s="1" t="s">
        <v>210</v>
      </c>
      <c r="U104" s="3">
        <v>155</v>
      </c>
    </row>
    <row r="105" spans="1:21" x14ac:dyDescent="0.35">
      <c r="A105" s="1"/>
      <c r="B105" s="1"/>
      <c r="C105" s="1" t="s">
        <v>91</v>
      </c>
      <c r="D105" s="1"/>
      <c r="E105" s="1"/>
      <c r="F105" s="3"/>
      <c r="G105" s="3"/>
      <c r="H105" s="2">
        <f t="shared" si="1"/>
        <v>0</v>
      </c>
      <c r="K105" s="1"/>
      <c r="L105" s="1"/>
      <c r="M105" s="1"/>
      <c r="N105" s="1"/>
      <c r="O105" s="1"/>
      <c r="P105" s="1"/>
      <c r="Q105" s="1"/>
      <c r="R105" s="1"/>
      <c r="S105" s="1"/>
      <c r="T105" s="1" t="s">
        <v>211</v>
      </c>
      <c r="U105" s="3">
        <v>20</v>
      </c>
    </row>
    <row r="106" spans="1:21" x14ac:dyDescent="0.35">
      <c r="A106" s="1"/>
      <c r="B106" s="1"/>
      <c r="C106" s="1"/>
      <c r="D106" s="1" t="s">
        <v>92</v>
      </c>
      <c r="E106" s="1"/>
      <c r="F106" s="3">
        <v>4524.43</v>
      </c>
      <c r="G106" s="3">
        <v>9524.43</v>
      </c>
      <c r="H106" s="2">
        <f t="shared" si="1"/>
        <v>5000</v>
      </c>
      <c r="K106" s="1"/>
      <c r="L106" s="1"/>
      <c r="M106" s="1"/>
      <c r="N106" s="1"/>
      <c r="O106" s="1"/>
      <c r="P106" s="1"/>
      <c r="Q106" s="1"/>
      <c r="R106" s="1"/>
      <c r="S106" s="1"/>
      <c r="T106" s="1" t="s">
        <v>212</v>
      </c>
      <c r="U106" s="3">
        <v>180</v>
      </c>
    </row>
    <row r="107" spans="1:21" x14ac:dyDescent="0.35">
      <c r="A107" s="1"/>
      <c r="B107" s="1"/>
      <c r="C107" s="1"/>
      <c r="D107" s="1" t="s">
        <v>93</v>
      </c>
      <c r="E107" s="1"/>
      <c r="F107" s="3">
        <v>750</v>
      </c>
      <c r="G107" s="3">
        <v>750</v>
      </c>
      <c r="H107" s="2">
        <f t="shared" si="1"/>
        <v>0</v>
      </c>
      <c r="K107" s="1"/>
      <c r="L107" s="1"/>
      <c r="M107" s="1"/>
      <c r="N107" s="1"/>
      <c r="O107" s="1"/>
      <c r="P107" s="1"/>
      <c r="Q107" s="1"/>
      <c r="R107" s="1"/>
      <c r="S107" s="1"/>
      <c r="T107" s="1" t="s">
        <v>213</v>
      </c>
      <c r="U107" s="3">
        <v>60</v>
      </c>
    </row>
    <row r="108" spans="1:21" ht="15" thickBot="1" x14ac:dyDescent="0.4">
      <c r="A108" s="1"/>
      <c r="B108" s="1"/>
      <c r="C108" s="1"/>
      <c r="D108" s="1" t="s">
        <v>94</v>
      </c>
      <c r="E108" s="1"/>
      <c r="F108" s="6">
        <v>16171.95</v>
      </c>
      <c r="G108" s="6">
        <v>19449.13</v>
      </c>
      <c r="H108" s="2">
        <f t="shared" si="1"/>
        <v>3277.1800000000003</v>
      </c>
      <c r="K108" s="1"/>
      <c r="L108" s="1"/>
      <c r="M108" s="1"/>
      <c r="N108" s="1"/>
      <c r="O108" s="1"/>
      <c r="P108" s="1"/>
      <c r="Q108" s="1"/>
      <c r="R108" s="1"/>
      <c r="S108" s="1"/>
      <c r="T108" s="1" t="s">
        <v>214</v>
      </c>
      <c r="U108" s="3">
        <v>326</v>
      </c>
    </row>
    <row r="109" spans="1:21" x14ac:dyDescent="0.35">
      <c r="A109" s="1"/>
      <c r="B109" s="1"/>
      <c r="C109" s="1" t="s">
        <v>95</v>
      </c>
      <c r="D109" s="1"/>
      <c r="E109" s="1"/>
      <c r="F109" s="3">
        <f>ROUND(SUM(F105:F108),5)</f>
        <v>21446.38</v>
      </c>
      <c r="G109" s="3">
        <f>ROUND(SUM(G105:G108),5)</f>
        <v>29723.56</v>
      </c>
      <c r="H109" s="19">
        <f t="shared" si="1"/>
        <v>8277.18</v>
      </c>
      <c r="K109" s="1"/>
      <c r="L109" s="1"/>
      <c r="M109" s="1"/>
      <c r="N109" s="1"/>
      <c r="O109" s="1"/>
      <c r="P109" s="1"/>
      <c r="Q109" s="1"/>
      <c r="R109" s="1"/>
      <c r="S109" s="1"/>
      <c r="T109" s="1" t="s">
        <v>215</v>
      </c>
      <c r="U109" s="3">
        <v>95.8</v>
      </c>
    </row>
    <row r="110" spans="1:21" ht="29" customHeight="1" x14ac:dyDescent="0.35">
      <c r="A110" s="1"/>
      <c r="B110" s="1"/>
      <c r="C110" s="1" t="s">
        <v>96</v>
      </c>
      <c r="D110" s="1"/>
      <c r="E110" s="1"/>
      <c r="F110" s="3"/>
      <c r="G110" s="3"/>
      <c r="H110" s="2"/>
      <c r="K110" s="1"/>
      <c r="L110" s="1"/>
      <c r="M110" s="1"/>
      <c r="N110" s="1"/>
      <c r="O110" s="1"/>
      <c r="P110" s="1"/>
      <c r="Q110" s="1"/>
      <c r="R110" s="1"/>
      <c r="S110" s="1"/>
      <c r="T110" s="1" t="s">
        <v>216</v>
      </c>
      <c r="U110" s="3">
        <v>20</v>
      </c>
    </row>
    <row r="111" spans="1:21" ht="15" thickBot="1" x14ac:dyDescent="0.4">
      <c r="A111" s="1"/>
      <c r="B111" s="1"/>
      <c r="C111" s="1"/>
      <c r="D111" s="1" t="s">
        <v>97</v>
      </c>
      <c r="E111" s="1"/>
      <c r="F111" s="6">
        <v>0</v>
      </c>
      <c r="G111" s="6">
        <v>0</v>
      </c>
      <c r="H111" s="2">
        <f t="shared" si="1"/>
        <v>0</v>
      </c>
      <c r="K111" s="1"/>
      <c r="L111" s="1"/>
      <c r="M111" s="1"/>
      <c r="N111" s="1"/>
      <c r="O111" s="1"/>
      <c r="P111" s="1"/>
      <c r="Q111" s="1"/>
      <c r="R111" s="1"/>
      <c r="S111" s="1"/>
      <c r="T111" s="1" t="s">
        <v>217</v>
      </c>
      <c r="U111" s="3">
        <v>-5688.43</v>
      </c>
    </row>
    <row r="112" spans="1:21" x14ac:dyDescent="0.35">
      <c r="A112" s="1"/>
      <c r="B112" s="1"/>
      <c r="C112" s="1" t="s">
        <v>98</v>
      </c>
      <c r="D112" s="1"/>
      <c r="E112" s="1"/>
      <c r="F112" s="3">
        <f>ROUND(SUM(F110:F111),5)</f>
        <v>0</v>
      </c>
      <c r="G112" s="3">
        <f>ROUND(SUM(G110:G111),5)</f>
        <v>0</v>
      </c>
      <c r="H112" s="2">
        <f t="shared" si="1"/>
        <v>0</v>
      </c>
      <c r="K112" s="1"/>
      <c r="L112" s="1"/>
      <c r="M112" s="1"/>
      <c r="N112" s="1"/>
      <c r="O112" s="1"/>
      <c r="P112" s="1"/>
      <c r="Q112" s="1"/>
      <c r="R112" s="1"/>
      <c r="S112" s="1"/>
      <c r="T112" s="1" t="s">
        <v>218</v>
      </c>
      <c r="U112" s="3">
        <v>66.5</v>
      </c>
    </row>
    <row r="113" spans="1:21" ht="29" customHeight="1" thickBot="1" x14ac:dyDescent="0.4">
      <c r="A113" s="1"/>
      <c r="B113" s="1"/>
      <c r="C113" s="1" t="s">
        <v>99</v>
      </c>
      <c r="D113" s="1"/>
      <c r="E113" s="1"/>
      <c r="F113" s="4">
        <v>3600</v>
      </c>
      <c r="G113" s="4">
        <v>5400</v>
      </c>
      <c r="H113" s="2">
        <f t="shared" si="1"/>
        <v>1800</v>
      </c>
      <c r="K113" s="1"/>
      <c r="L113" s="1"/>
      <c r="M113" s="1"/>
      <c r="N113" s="1"/>
      <c r="O113" s="1"/>
      <c r="P113" s="1"/>
      <c r="Q113" s="1"/>
      <c r="R113" s="1"/>
      <c r="S113" s="1"/>
      <c r="T113" s="1" t="s">
        <v>219</v>
      </c>
      <c r="U113" s="3">
        <v>14884.59</v>
      </c>
    </row>
    <row r="114" spans="1:21" ht="15" thickBot="1" x14ac:dyDescent="0.4">
      <c r="A114" s="1"/>
      <c r="B114" s="1" t="s">
        <v>100</v>
      </c>
      <c r="C114" s="1"/>
      <c r="D114" s="1"/>
      <c r="E114" s="1"/>
      <c r="F114" s="5">
        <f>ROUND(F46+SUM(F51:F53)+F63+F69+SUM(F81:F90)+F95+SUM(F102:F104)+F109+SUM(F112:F113),5)</f>
        <v>311918.53000000003</v>
      </c>
      <c r="G114" s="5">
        <f>ROUND(G46+SUM(G51:G53)+G63+G69+G81+SUM(G84:G90)+G95+SUM(G102:G104)+G109+SUM(G112:G113),5)</f>
        <v>400505.47</v>
      </c>
      <c r="H114" s="18">
        <f t="shared" si="1"/>
        <v>88586.939999999944</v>
      </c>
      <c r="K114" s="1"/>
      <c r="L114" s="1"/>
      <c r="M114" s="1"/>
      <c r="N114" s="1"/>
      <c r="O114" s="1"/>
      <c r="P114" s="1"/>
      <c r="Q114" s="1"/>
      <c r="R114" s="1"/>
      <c r="S114" s="1"/>
      <c r="T114" s="1" t="s">
        <v>220</v>
      </c>
      <c r="U114" s="3">
        <v>2080</v>
      </c>
    </row>
    <row r="115" spans="1:21" ht="29" customHeight="1" x14ac:dyDescent="0.35">
      <c r="A115" s="1" t="s">
        <v>101</v>
      </c>
      <c r="B115" s="1"/>
      <c r="C115" s="1"/>
      <c r="D115" s="1"/>
      <c r="E115" s="1"/>
      <c r="F115" s="3">
        <f>ROUND(F2+F45-F114,5)</f>
        <v>126103.75</v>
      </c>
      <c r="G115" s="3">
        <f>ROUND(G2+G45-G114,5)</f>
        <v>153339.28</v>
      </c>
      <c r="H115" s="2">
        <f t="shared" si="1"/>
        <v>27235.53</v>
      </c>
      <c r="K115" s="1"/>
      <c r="L115" s="1"/>
      <c r="M115" s="1"/>
      <c r="N115" s="1"/>
      <c r="O115" s="1"/>
      <c r="P115" s="1"/>
      <c r="Q115" s="1"/>
      <c r="R115" s="1"/>
      <c r="S115" s="1"/>
      <c r="T115" s="1" t="s">
        <v>221</v>
      </c>
      <c r="U115" s="3">
        <v>220</v>
      </c>
    </row>
    <row r="116" spans="1:21" ht="29" customHeight="1" x14ac:dyDescent="0.35">
      <c r="A116" s="1" t="s">
        <v>102</v>
      </c>
      <c r="B116" s="1"/>
      <c r="C116" s="1"/>
      <c r="D116" s="1"/>
      <c r="E116" s="1"/>
      <c r="F116" s="3"/>
      <c r="G116" s="3"/>
      <c r="H116" s="2"/>
      <c r="K116" s="1"/>
      <c r="L116" s="1"/>
      <c r="M116" s="1"/>
      <c r="N116" s="1"/>
      <c r="O116" s="1"/>
      <c r="P116" s="1"/>
      <c r="Q116" s="1"/>
      <c r="R116" s="1"/>
      <c r="S116" s="1"/>
      <c r="T116" s="1" t="s">
        <v>222</v>
      </c>
      <c r="U116" s="3">
        <v>20</v>
      </c>
    </row>
    <row r="117" spans="1:21" x14ac:dyDescent="0.35">
      <c r="A117" s="1"/>
      <c r="B117" s="1" t="s">
        <v>103</v>
      </c>
      <c r="C117" s="1"/>
      <c r="D117" s="1"/>
      <c r="E117" s="1"/>
      <c r="F117" s="3"/>
      <c r="G117" s="3"/>
      <c r="H117" s="2"/>
      <c r="K117" s="1"/>
      <c r="L117" s="1"/>
      <c r="M117" s="1"/>
      <c r="N117" s="1"/>
      <c r="O117" s="1"/>
      <c r="P117" s="1"/>
      <c r="Q117" s="1"/>
      <c r="R117" s="1"/>
      <c r="S117" s="1"/>
      <c r="T117" s="1" t="s">
        <v>223</v>
      </c>
      <c r="U117" s="3">
        <v>20</v>
      </c>
    </row>
    <row r="118" spans="1:21" ht="15" thickBot="1" x14ac:dyDescent="0.4">
      <c r="A118" s="1"/>
      <c r="B118" s="1"/>
      <c r="C118" s="1" t="s">
        <v>104</v>
      </c>
      <c r="D118" s="1"/>
      <c r="E118" s="1"/>
      <c r="F118" s="4">
        <v>60.32</v>
      </c>
      <c r="G118" s="4">
        <v>75.97</v>
      </c>
      <c r="H118" s="2">
        <f t="shared" si="1"/>
        <v>15.649999999999999</v>
      </c>
      <c r="K118" s="1"/>
      <c r="L118" s="1"/>
      <c r="M118" s="1"/>
      <c r="N118" s="1"/>
      <c r="O118" s="1"/>
      <c r="P118" s="1"/>
      <c r="Q118" s="1"/>
      <c r="R118" s="1"/>
      <c r="S118" s="1"/>
      <c r="T118" s="1" t="s">
        <v>224</v>
      </c>
      <c r="U118" s="3">
        <v>970.93</v>
      </c>
    </row>
    <row r="119" spans="1:21" ht="15" thickBot="1" x14ac:dyDescent="0.4">
      <c r="A119" s="1"/>
      <c r="B119" s="1" t="s">
        <v>105</v>
      </c>
      <c r="C119" s="1"/>
      <c r="D119" s="1"/>
      <c r="E119" s="1"/>
      <c r="F119" s="7">
        <f>ROUND(SUM(F117:F118),5)</f>
        <v>60.32</v>
      </c>
      <c r="G119" s="7">
        <f>ROUND(SUM(G117:G118),5)</f>
        <v>75.97</v>
      </c>
      <c r="H119" s="18">
        <f t="shared" si="1"/>
        <v>15.649999999999999</v>
      </c>
      <c r="K119" s="1"/>
      <c r="L119" s="1"/>
      <c r="M119" s="1"/>
      <c r="N119" s="1"/>
      <c r="O119" s="1"/>
      <c r="P119" s="1"/>
      <c r="Q119" s="1"/>
      <c r="R119" s="1"/>
      <c r="S119" s="1"/>
      <c r="T119" s="1" t="s">
        <v>225</v>
      </c>
      <c r="U119" s="3">
        <v>45</v>
      </c>
    </row>
    <row r="120" spans="1:21" ht="29" customHeight="1" thickBot="1" x14ac:dyDescent="0.4">
      <c r="A120" s="1" t="s">
        <v>106</v>
      </c>
      <c r="B120" s="1"/>
      <c r="C120" s="1"/>
      <c r="D120" s="1"/>
      <c r="E120" s="1"/>
      <c r="F120" s="7">
        <f>ROUND(F116+F119,5)</f>
        <v>60.32</v>
      </c>
      <c r="G120" s="7">
        <f>ROUND(G116+G119,5)</f>
        <v>75.97</v>
      </c>
      <c r="H120" s="18">
        <f t="shared" si="1"/>
        <v>15.649999999999999</v>
      </c>
      <c r="K120" s="1"/>
      <c r="L120" s="1"/>
      <c r="M120" s="1"/>
      <c r="N120" s="1"/>
      <c r="O120" s="1"/>
      <c r="P120" s="1"/>
      <c r="Q120" s="1"/>
      <c r="R120" s="1"/>
      <c r="S120" s="1"/>
      <c r="T120" s="1" t="s">
        <v>226</v>
      </c>
      <c r="U120" s="3">
        <v>40</v>
      </c>
    </row>
    <row r="121" spans="1:21" s="9" customFormat="1" ht="29" customHeight="1" thickBot="1" x14ac:dyDescent="0.3">
      <c r="A121" s="1"/>
      <c r="B121" s="1"/>
      <c r="C121" s="1"/>
      <c r="D121" s="1"/>
      <c r="E121" s="1"/>
      <c r="F121" s="8">
        <f>ROUND(F115+F120,5)</f>
        <v>126164.07</v>
      </c>
      <c r="G121" s="8">
        <f>ROUND(G115+G120,5)</f>
        <v>153415.25</v>
      </c>
      <c r="H121" s="20">
        <f t="shared" si="1"/>
        <v>27251.179999999993</v>
      </c>
      <c r="K121" s="1"/>
      <c r="L121" s="1"/>
      <c r="M121" s="1"/>
      <c r="N121" s="1"/>
      <c r="O121" s="1"/>
      <c r="P121" s="1"/>
      <c r="Q121" s="1"/>
      <c r="R121" s="1"/>
      <c r="S121" s="1"/>
      <c r="T121" s="1" t="s">
        <v>227</v>
      </c>
      <c r="U121" s="3">
        <v>2653.54</v>
      </c>
    </row>
    <row r="122" spans="1:21" ht="15.5" thickTop="1" thickBot="1" x14ac:dyDescent="0.4">
      <c r="O122" s="1"/>
      <c r="P122" s="1"/>
      <c r="Q122" s="1"/>
      <c r="R122" s="1"/>
      <c r="S122" s="1"/>
      <c r="T122" s="1" t="s">
        <v>228</v>
      </c>
      <c r="U122" s="6">
        <v>1487.03</v>
      </c>
    </row>
    <row r="123" spans="1:21" x14ac:dyDescent="0.35">
      <c r="O123" s="1"/>
      <c r="P123" s="1"/>
      <c r="Q123" s="1"/>
      <c r="R123" s="1"/>
      <c r="S123" s="1" t="s">
        <v>229</v>
      </c>
      <c r="T123" s="1"/>
      <c r="U123" s="3">
        <f>ROUND(SUM(U30:U122),5)</f>
        <v>103587.9</v>
      </c>
    </row>
    <row r="124" spans="1:21" x14ac:dyDescent="0.35">
      <c r="O124" s="1"/>
      <c r="P124" s="1"/>
      <c r="Q124" s="1"/>
      <c r="R124" s="1"/>
      <c r="S124" s="1" t="s">
        <v>230</v>
      </c>
      <c r="T124" s="1"/>
      <c r="U124" s="3"/>
    </row>
    <row r="125" spans="1:21" x14ac:dyDescent="0.35">
      <c r="O125" s="1"/>
      <c r="P125" s="1"/>
      <c r="Q125" s="1"/>
      <c r="R125" s="1"/>
      <c r="S125" s="1"/>
      <c r="T125" s="1" t="s">
        <v>231</v>
      </c>
      <c r="U125" s="3">
        <v>48.25</v>
      </c>
    </row>
    <row r="126" spans="1:21" x14ac:dyDescent="0.35">
      <c r="O126" s="1"/>
      <c r="P126" s="1"/>
      <c r="Q126" s="1"/>
      <c r="R126" s="1"/>
      <c r="S126" s="1"/>
      <c r="T126" s="1" t="s">
        <v>232</v>
      </c>
      <c r="U126" s="3">
        <v>20</v>
      </c>
    </row>
    <row r="127" spans="1:21" x14ac:dyDescent="0.35">
      <c r="O127" s="1"/>
      <c r="P127" s="1"/>
      <c r="Q127" s="1"/>
      <c r="R127" s="1"/>
      <c r="S127" s="1"/>
      <c r="T127" s="1" t="s">
        <v>233</v>
      </c>
      <c r="U127" s="3">
        <v>970.92</v>
      </c>
    </row>
    <row r="128" spans="1:21" x14ac:dyDescent="0.35">
      <c r="O128" s="1"/>
      <c r="P128" s="1"/>
      <c r="Q128" s="1"/>
      <c r="R128" s="1"/>
      <c r="S128" s="1"/>
      <c r="T128" s="1" t="s">
        <v>234</v>
      </c>
      <c r="U128" s="3">
        <v>20</v>
      </c>
    </row>
    <row r="129" spans="15:21" x14ac:dyDescent="0.35">
      <c r="O129" s="1"/>
      <c r="P129" s="1"/>
      <c r="Q129" s="1"/>
      <c r="R129" s="1"/>
      <c r="S129" s="1"/>
      <c r="T129" s="1" t="s">
        <v>235</v>
      </c>
      <c r="U129" s="3">
        <v>518.91999999999996</v>
      </c>
    </row>
    <row r="130" spans="15:21" x14ac:dyDescent="0.35">
      <c r="O130" s="1"/>
      <c r="P130" s="1"/>
      <c r="Q130" s="1"/>
      <c r="R130" s="1"/>
      <c r="S130" s="1"/>
      <c r="T130" s="1" t="s">
        <v>236</v>
      </c>
      <c r="U130" s="3">
        <v>500</v>
      </c>
    </row>
    <row r="131" spans="15:21" x14ac:dyDescent="0.35">
      <c r="O131" s="1"/>
      <c r="P131" s="1"/>
      <c r="Q131" s="1"/>
      <c r="R131" s="1"/>
      <c r="S131" s="1"/>
      <c r="T131" s="1" t="s">
        <v>237</v>
      </c>
      <c r="U131" s="3">
        <v>-173.87</v>
      </c>
    </row>
    <row r="132" spans="15:21" ht="15" thickBot="1" x14ac:dyDescent="0.4">
      <c r="O132" s="1"/>
      <c r="P132" s="1"/>
      <c r="Q132" s="1"/>
      <c r="R132" s="1"/>
      <c r="S132" s="1"/>
      <c r="T132" s="1" t="s">
        <v>238</v>
      </c>
      <c r="U132" s="6">
        <v>510</v>
      </c>
    </row>
    <row r="133" spans="15:21" x14ac:dyDescent="0.35">
      <c r="O133" s="1"/>
      <c r="P133" s="1"/>
      <c r="Q133" s="1"/>
      <c r="R133" s="1"/>
      <c r="S133" s="1" t="s">
        <v>239</v>
      </c>
      <c r="T133" s="1"/>
      <c r="U133" s="3">
        <f>ROUND(SUM(U124:U132),5)</f>
        <v>2414.2199999999998</v>
      </c>
    </row>
    <row r="134" spans="15:21" x14ac:dyDescent="0.35">
      <c r="O134" s="1"/>
      <c r="P134" s="1"/>
      <c r="Q134" s="1"/>
      <c r="R134" s="1"/>
      <c r="S134" s="1" t="s">
        <v>240</v>
      </c>
      <c r="T134" s="1"/>
      <c r="U134" s="3"/>
    </row>
    <row r="135" spans="15:21" ht="15" thickBot="1" x14ac:dyDescent="0.4">
      <c r="O135" s="1"/>
      <c r="P135" s="1"/>
      <c r="Q135" s="1"/>
      <c r="R135" s="1"/>
      <c r="S135" s="1"/>
      <c r="T135" s="1" t="s">
        <v>241</v>
      </c>
      <c r="U135" s="4">
        <v>2269.17</v>
      </c>
    </row>
    <row r="136" spans="15:21" ht="15" thickBot="1" x14ac:dyDescent="0.4">
      <c r="O136" s="1"/>
      <c r="P136" s="1"/>
      <c r="Q136" s="1"/>
      <c r="R136" s="1"/>
      <c r="S136" s="1" t="s">
        <v>242</v>
      </c>
      <c r="T136" s="1"/>
      <c r="U136" s="7">
        <f>ROUND(SUM(U134:U135),5)</f>
        <v>2269.17</v>
      </c>
    </row>
    <row r="137" spans="15:21" ht="15" thickBot="1" x14ac:dyDescent="0.4">
      <c r="O137" s="1"/>
      <c r="P137" s="1"/>
      <c r="Q137" s="1"/>
      <c r="R137" s="1" t="s">
        <v>243</v>
      </c>
      <c r="S137" s="1"/>
      <c r="T137" s="1"/>
      <c r="U137" s="7">
        <f>ROUND(SUM(U26:U29)+U123+U133+U136,5)</f>
        <v>108008.81</v>
      </c>
    </row>
    <row r="138" spans="15:21" ht="15" thickBot="1" x14ac:dyDescent="0.4">
      <c r="O138" s="1"/>
      <c r="P138" s="1"/>
      <c r="Q138" s="1" t="s">
        <v>244</v>
      </c>
      <c r="R138" s="1"/>
      <c r="S138" s="1"/>
      <c r="T138" s="1"/>
      <c r="U138" s="5">
        <f>ROUND(U25+U137,5)</f>
        <v>108008.81</v>
      </c>
    </row>
    <row r="139" spans="15:21" x14ac:dyDescent="0.35">
      <c r="O139" s="1"/>
      <c r="P139" s="1" t="s">
        <v>245</v>
      </c>
      <c r="Q139" s="1"/>
      <c r="R139" s="1"/>
      <c r="S139" s="1"/>
      <c r="T139" s="1"/>
      <c r="U139" s="3">
        <f>ROUND(U24+U138,5)</f>
        <v>108008.81</v>
      </c>
    </row>
    <row r="140" spans="15:21" x14ac:dyDescent="0.35">
      <c r="O140" s="1"/>
      <c r="P140" s="1" t="s">
        <v>246</v>
      </c>
      <c r="Q140" s="1"/>
      <c r="R140" s="1"/>
      <c r="S140" s="1"/>
      <c r="T140" s="1"/>
      <c r="U140" s="3"/>
    </row>
    <row r="141" spans="15:21" x14ac:dyDescent="0.35">
      <c r="O141" s="1"/>
      <c r="P141" s="1"/>
      <c r="Q141" s="1" t="s">
        <v>247</v>
      </c>
      <c r="R141" s="1"/>
      <c r="S141" s="1"/>
      <c r="T141" s="1"/>
      <c r="U141" s="3">
        <v>195272.12</v>
      </c>
    </row>
    <row r="142" spans="15:21" ht="15" thickBot="1" x14ac:dyDescent="0.4">
      <c r="O142" s="1"/>
      <c r="P142" s="1"/>
      <c r="Q142" s="1" t="s">
        <v>248</v>
      </c>
      <c r="R142" s="1"/>
      <c r="S142" s="1"/>
      <c r="T142" s="1"/>
      <c r="U142" s="4">
        <v>153415.25</v>
      </c>
    </row>
    <row r="143" spans="15:21" ht="15" thickBot="1" x14ac:dyDescent="0.4">
      <c r="O143" s="1"/>
      <c r="P143" s="1" t="s">
        <v>249</v>
      </c>
      <c r="Q143" s="1"/>
      <c r="R143" s="1"/>
      <c r="S143" s="1"/>
      <c r="T143" s="1"/>
      <c r="U143" s="7">
        <f>ROUND(SUM(U140:U142),5)</f>
        <v>348687.37</v>
      </c>
    </row>
    <row r="144" spans="15:21" ht="15" thickBot="1" x14ac:dyDescent="0.4">
      <c r="O144" s="1" t="s">
        <v>250</v>
      </c>
      <c r="P144" s="1"/>
      <c r="Q144" s="1"/>
      <c r="R144" s="1"/>
      <c r="S144" s="1"/>
      <c r="T144" s="1"/>
      <c r="U144" s="8">
        <f>ROUND(U23+U139+U143,5)</f>
        <v>456696.18</v>
      </c>
    </row>
    <row r="145" ht="15" thickTop="1" x14ac:dyDescent="0.35"/>
  </sheetData>
  <pageMargins left="0.7" right="0.7" top="0.75" bottom="0.75" header="0.25" footer="0.3"/>
  <pageSetup orientation="portrait" r:id="rId1"/>
  <headerFooter>
    <oddHeader>&amp;L&amp;"Arial,Bold"&amp;8 4:53 PM
&amp;"Arial,Bold"&amp;8 07/29/11
&amp;"Arial,Bold"&amp;8 Accrual Basis&amp;C&amp;"Arial,Bold"&amp;12 OWASP Foundation
&amp;"Arial,Bold"&amp;14 Profit &amp;&amp; Loss
&amp;"Arial,Bold"&amp;10 January through June 2011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Sheet4</vt:lpstr>
      <vt:lpstr>Sheet1</vt:lpstr>
      <vt:lpstr>Sheet2</vt:lpstr>
      <vt:lpstr>Sheet3</vt:lpstr>
      <vt:lpstr>Sheet1!Print_Titles</vt:lpstr>
      <vt:lpstr>Sheet4!Print_Titles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Shrader</dc:creator>
  <cp:lastModifiedBy>Alison Shrader</cp:lastModifiedBy>
  <dcterms:created xsi:type="dcterms:W3CDTF">2011-07-29T20:53:42Z</dcterms:created>
  <dcterms:modified xsi:type="dcterms:W3CDTF">2011-07-29T21:08:27Z</dcterms:modified>
</cp:coreProperties>
</file>